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.sharepoint.com/sites/lara/midc/MIDC Shared/Data and Research/Standards Measurement/Caseload Tracking Templates/March 15 Versions/"/>
    </mc:Choice>
  </mc:AlternateContent>
  <xr:revisionPtr revIDLastSave="12" documentId="13_ncr:1_{E692ACF1-C640-44D2-8E19-27C30105C146}" xr6:coauthVersionLast="47" xr6:coauthVersionMax="47" xr10:uidLastSave="{2D4B2BEE-8A32-49F9-ACEF-2717B8178FE1}"/>
  <bookViews>
    <workbookView xWindow="312" yWindow="468" windowWidth="21600" windowHeight="9612" xr2:uid="{3C2A4B30-155E-487D-AB65-3115E217C7C3}"/>
  </bookViews>
  <sheets>
    <sheet name="Annual" sheetId="1" r:id="rId1"/>
    <sheet name="Quarterly" sheetId="8" r:id="rId2"/>
    <sheet name="Monthly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9" l="1"/>
  <c r="K4" i="9"/>
  <c r="L4" i="9"/>
  <c r="M4" i="9"/>
  <c r="N4" i="9"/>
  <c r="J5" i="9"/>
  <c r="K5" i="9"/>
  <c r="L5" i="9"/>
  <c r="M5" i="9"/>
  <c r="N5" i="9"/>
  <c r="J6" i="9"/>
  <c r="K6" i="9"/>
  <c r="L6" i="9"/>
  <c r="M6" i="9"/>
  <c r="N6" i="9"/>
  <c r="J7" i="9"/>
  <c r="K7" i="9"/>
  <c r="L7" i="9"/>
  <c r="M7" i="9"/>
  <c r="N7" i="9"/>
  <c r="J8" i="9"/>
  <c r="K8" i="9"/>
  <c r="L8" i="9"/>
  <c r="M8" i="9"/>
  <c r="N8" i="9"/>
  <c r="J9" i="9"/>
  <c r="K9" i="9"/>
  <c r="L9" i="9"/>
  <c r="M9" i="9"/>
  <c r="N9" i="9"/>
  <c r="J10" i="9"/>
  <c r="K10" i="9"/>
  <c r="L10" i="9"/>
  <c r="M10" i="9"/>
  <c r="N10" i="9"/>
  <c r="J11" i="9"/>
  <c r="K11" i="9"/>
  <c r="L11" i="9"/>
  <c r="M11" i="9"/>
  <c r="N11" i="9"/>
  <c r="J12" i="9"/>
  <c r="K12" i="9"/>
  <c r="L12" i="9"/>
  <c r="M12" i="9"/>
  <c r="N12" i="9"/>
  <c r="J13" i="9"/>
  <c r="K13" i="9"/>
  <c r="L13" i="9"/>
  <c r="M13" i="9"/>
  <c r="N13" i="9"/>
  <c r="J14" i="9"/>
  <c r="K14" i="9"/>
  <c r="L14" i="9"/>
  <c r="M14" i="9"/>
  <c r="N14" i="9"/>
  <c r="J15" i="9"/>
  <c r="K15" i="9"/>
  <c r="L15" i="9"/>
  <c r="M15" i="9"/>
  <c r="N15" i="9"/>
  <c r="J16" i="9"/>
  <c r="K16" i="9"/>
  <c r="L16" i="9"/>
  <c r="M16" i="9"/>
  <c r="N16" i="9"/>
  <c r="J17" i="9"/>
  <c r="K17" i="9"/>
  <c r="L17" i="9"/>
  <c r="M17" i="9"/>
  <c r="N17" i="9"/>
  <c r="J18" i="9"/>
  <c r="K18" i="9"/>
  <c r="L18" i="9"/>
  <c r="M18" i="9"/>
  <c r="N18" i="9"/>
  <c r="J19" i="9"/>
  <c r="K19" i="9"/>
  <c r="L19" i="9"/>
  <c r="M19" i="9"/>
  <c r="N19" i="9"/>
  <c r="J20" i="9"/>
  <c r="K20" i="9"/>
  <c r="L20" i="9"/>
  <c r="M20" i="9"/>
  <c r="N20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N3" i="9"/>
  <c r="M3" i="9"/>
  <c r="L3" i="9"/>
  <c r="K3" i="9"/>
  <c r="J3" i="9"/>
  <c r="H3" i="9"/>
  <c r="J4" i="8"/>
  <c r="K4" i="8"/>
  <c r="L4" i="8"/>
  <c r="M4" i="8"/>
  <c r="N4" i="8"/>
  <c r="J5" i="8"/>
  <c r="K5" i="8"/>
  <c r="L5" i="8"/>
  <c r="M5" i="8"/>
  <c r="N5" i="8"/>
  <c r="J6" i="8"/>
  <c r="K6" i="8"/>
  <c r="L6" i="8"/>
  <c r="M6" i="8"/>
  <c r="N6" i="8"/>
  <c r="J7" i="8"/>
  <c r="K7" i="8"/>
  <c r="L7" i="8"/>
  <c r="M7" i="8"/>
  <c r="N7" i="8"/>
  <c r="J8" i="8"/>
  <c r="K8" i="8"/>
  <c r="L8" i="8"/>
  <c r="M8" i="8"/>
  <c r="N8" i="8"/>
  <c r="J9" i="8"/>
  <c r="K9" i="8"/>
  <c r="L9" i="8"/>
  <c r="M9" i="8"/>
  <c r="N9" i="8"/>
  <c r="J10" i="8"/>
  <c r="K10" i="8"/>
  <c r="L10" i="8"/>
  <c r="M10" i="8"/>
  <c r="N10" i="8"/>
  <c r="J11" i="8"/>
  <c r="K11" i="8"/>
  <c r="L11" i="8"/>
  <c r="M11" i="8"/>
  <c r="N11" i="8"/>
  <c r="J12" i="8"/>
  <c r="K12" i="8"/>
  <c r="L12" i="8"/>
  <c r="M12" i="8"/>
  <c r="N12" i="8"/>
  <c r="J13" i="8"/>
  <c r="K13" i="8"/>
  <c r="L13" i="8"/>
  <c r="M13" i="8"/>
  <c r="N13" i="8"/>
  <c r="J14" i="8"/>
  <c r="K14" i="8"/>
  <c r="L14" i="8"/>
  <c r="M14" i="8"/>
  <c r="N14" i="8"/>
  <c r="J15" i="8"/>
  <c r="K15" i="8"/>
  <c r="L15" i="8"/>
  <c r="M15" i="8"/>
  <c r="N15" i="8"/>
  <c r="J16" i="8"/>
  <c r="K16" i="8"/>
  <c r="L16" i="8"/>
  <c r="M16" i="8"/>
  <c r="N16" i="8"/>
  <c r="J17" i="8"/>
  <c r="K17" i="8"/>
  <c r="L17" i="8"/>
  <c r="M17" i="8"/>
  <c r="N17" i="8"/>
  <c r="J18" i="8"/>
  <c r="K18" i="8"/>
  <c r="L18" i="8"/>
  <c r="M18" i="8"/>
  <c r="N18" i="8"/>
  <c r="J19" i="8"/>
  <c r="K19" i="8"/>
  <c r="L19" i="8"/>
  <c r="M19" i="8"/>
  <c r="N19" i="8"/>
  <c r="J20" i="8"/>
  <c r="K20" i="8"/>
  <c r="L20" i="8"/>
  <c r="M20" i="8"/>
  <c r="N20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3" i="8"/>
  <c r="N3" i="8" s="1"/>
  <c r="H5" i="1"/>
  <c r="N5" i="1" s="1"/>
  <c r="H6" i="1"/>
  <c r="N6" i="1" s="1"/>
  <c r="H7" i="1"/>
  <c r="N7" i="1" s="1"/>
  <c r="H8" i="1"/>
  <c r="N8" i="1" s="1"/>
  <c r="H10" i="1"/>
  <c r="N10" i="1" s="1"/>
  <c r="H11" i="1"/>
  <c r="N11" i="1" s="1"/>
  <c r="H14" i="1"/>
  <c r="N14" i="1" s="1"/>
  <c r="H4" i="1"/>
  <c r="N4" i="1" s="1"/>
  <c r="H9" i="1"/>
  <c r="N9" i="1" s="1"/>
  <c r="J3" i="8" l="1"/>
  <c r="K3" i="8"/>
  <c r="M3" i="8"/>
  <c r="L3" i="8"/>
  <c r="H17" i="1"/>
  <c r="N17" i="1" s="1"/>
  <c r="H15" i="1"/>
  <c r="N15" i="1" s="1"/>
  <c r="H13" i="1"/>
  <c r="N13" i="1" s="1"/>
  <c r="H12" i="1"/>
  <c r="N12" i="1" s="1"/>
  <c r="H20" i="1"/>
  <c r="N20" i="1" s="1"/>
  <c r="H19" i="1"/>
  <c r="N19" i="1" s="1"/>
  <c r="H18" i="1"/>
  <c r="N18" i="1" s="1"/>
  <c r="H16" i="1"/>
  <c r="N16" i="1" s="1"/>
  <c r="H3" i="1"/>
  <c r="J4" i="1"/>
  <c r="J5" i="1"/>
  <c r="K6" i="1"/>
  <c r="M7" i="1"/>
  <c r="L8" i="1"/>
  <c r="J9" i="1"/>
  <c r="J10" i="1"/>
  <c r="L14" i="1"/>
  <c r="N3" i="1" l="1"/>
  <c r="J3" i="1"/>
  <c r="J13" i="1"/>
  <c r="J18" i="1"/>
  <c r="L16" i="1"/>
  <c r="L12" i="1"/>
  <c r="J19" i="1"/>
  <c r="L20" i="1"/>
  <c r="K16" i="1"/>
  <c r="J16" i="1"/>
  <c r="M10" i="1"/>
  <c r="L10" i="1"/>
  <c r="M18" i="1"/>
  <c r="K10" i="1"/>
  <c r="L18" i="1"/>
  <c r="K8" i="1"/>
  <c r="K18" i="1"/>
  <c r="M9" i="1"/>
  <c r="K20" i="1"/>
  <c r="M17" i="1"/>
  <c r="K12" i="1"/>
  <c r="L9" i="1"/>
  <c r="J20" i="1"/>
  <c r="L17" i="1"/>
  <c r="J12" i="1"/>
  <c r="K17" i="1"/>
  <c r="J17" i="1"/>
  <c r="J8" i="1"/>
  <c r="K14" i="1"/>
  <c r="M11" i="1"/>
  <c r="L19" i="1"/>
  <c r="L15" i="1"/>
  <c r="J14" i="1"/>
  <c r="L11" i="1"/>
  <c r="L7" i="1"/>
  <c r="J6" i="1"/>
  <c r="M20" i="1"/>
  <c r="K19" i="1"/>
  <c r="M16" i="1"/>
  <c r="K15" i="1"/>
  <c r="M12" i="1"/>
  <c r="K11" i="1"/>
  <c r="M8" i="1"/>
  <c r="K7" i="1"/>
  <c r="M13" i="1"/>
  <c r="M19" i="1"/>
  <c r="M15" i="1"/>
  <c r="J15" i="1"/>
  <c r="J11" i="1"/>
  <c r="J7" i="1"/>
  <c r="M5" i="1"/>
  <c r="L5" i="1"/>
  <c r="M14" i="1"/>
  <c r="K13" i="1"/>
  <c r="K9" i="1"/>
  <c r="M6" i="1"/>
  <c r="K5" i="1"/>
  <c r="L13" i="1"/>
  <c r="L6" i="1"/>
  <c r="M4" i="1"/>
  <c r="L4" i="1"/>
  <c r="K4" i="1"/>
  <c r="M3" i="1"/>
  <c r="K3" i="1"/>
  <c r="L3" i="1"/>
</calcChain>
</file>

<file path=xl/sharedStrings.xml><?xml version="1.0" encoding="utf-8"?>
<sst xmlns="http://schemas.openxmlformats.org/spreadsheetml/2006/main" count="96" uniqueCount="27">
  <si>
    <t>Workload To Date</t>
  </si>
  <si>
    <t>Maximums Left</t>
  </si>
  <si>
    <t>Attorney Name</t>
  </si>
  <si>
    <t>Felony Assignments</t>
  </si>
  <si>
    <t>Non-Traffic Misdemeanor Assignments</t>
  </si>
  <si>
    <t>Traffic Misdemeanor Assignments</t>
  </si>
  <si>
    <t>PV</t>
  </si>
  <si>
    <t>Docket Hours</t>
  </si>
  <si>
    <t>% of Cap</t>
  </si>
  <si>
    <t>Test Attorney 1</t>
  </si>
  <si>
    <t>Test Attorney 2</t>
  </si>
  <si>
    <t>Test Attorney 3</t>
  </si>
  <si>
    <t>Test Attorney 4</t>
  </si>
  <si>
    <t>Test Attorney 5</t>
  </si>
  <si>
    <t>Test Attorney 6</t>
  </si>
  <si>
    <t>Test Attorney 7</t>
  </si>
  <si>
    <t>Test Attorney 8</t>
  </si>
  <si>
    <t>Test Attorney 9</t>
  </si>
  <si>
    <t>Test Attorney 10</t>
  </si>
  <si>
    <t>Test Attorney 11</t>
  </si>
  <si>
    <t>Test Attorney 12</t>
  </si>
  <si>
    <t>Test Attorney 13</t>
  </si>
  <si>
    <t>Test Attorney 14</t>
  </si>
  <si>
    <t>Test Attorney 15</t>
  </si>
  <si>
    <t>Test Attorney 16</t>
  </si>
  <si>
    <t>Test Attorney 17</t>
  </si>
  <si>
    <t>Test Attorney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</si>
</sst>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/>
    <xf numFmtId="1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967740</xdr:colOff>
      <xdr:row>21</xdr:row>
      <xdr:rowOff>114300</xdr:rowOff>
    </xdr:from>
    <xdr:to>
      <xdr:col>4</xdr:col>
      <xdr:colOff>670560</xdr:colOff>
      <xdr:row>24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3D564D-8E48-91C9-369A-4746CE0E8BD1}"/>
            </a:ext>
          </a:extLst>
        </xdr:cNvPr>
        <xdr:cNvSpPr txBox="1"/>
      </xdr:nvSpPr>
      <xdr:spPr>
        <a:xfrm>
          <a:off x="967740" y="4122420"/>
          <a:ext cx="4030980" cy="54864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is for entering data about assignments for attorneys. It</a:t>
          </a:r>
          <a:r>
            <a:rPr lang="en-US" sz="1100" baseline="0"/>
            <a:t> is designed for total assignments made during an annual period. </a:t>
          </a:r>
          <a:endParaRPr lang="en-US" sz="1100"/>
        </a:p>
      </xdr:txBody>
    </xdr:sp>
    <xdr:clientData/>
  </xdr:twoCellAnchor>
  <xdr:twoCellAnchor>
    <xdr:from>
      <xdr:col>6</xdr:col>
      <xdr:colOff>7620</xdr:colOff>
      <xdr:row>21</xdr:row>
      <xdr:rowOff>60960</xdr:rowOff>
    </xdr:from>
    <xdr:to>
      <xdr:col>8</xdr:col>
      <xdr:colOff>434340</xdr:colOff>
      <xdr:row>29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0BF74B-39F8-2D37-1946-59F9C530DD2C}"/>
            </a:ext>
          </a:extLst>
        </xdr:cNvPr>
        <xdr:cNvSpPr txBox="1"/>
      </xdr:nvSpPr>
      <xdr:spPr>
        <a:xfrm>
          <a:off x="6088380" y="4069080"/>
          <a:ext cx="1645920" cy="145542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what percentage of the attorney's annual cap has been reached.</a:t>
          </a:r>
          <a:endParaRPr lang="en-US" sz="1100"/>
        </a:p>
      </xdr:txBody>
    </xdr:sp>
    <xdr:clientData/>
  </xdr:twoCellAnchor>
  <xdr:twoCellAnchor>
    <xdr:from>
      <xdr:col>9</xdr:col>
      <xdr:colOff>617220</xdr:colOff>
      <xdr:row>21</xdr:row>
      <xdr:rowOff>106680</xdr:rowOff>
    </xdr:from>
    <xdr:to>
      <xdr:col>14</xdr:col>
      <xdr:colOff>320040</xdr:colOff>
      <xdr:row>27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ED7E03-78FB-EDD2-5FDA-801DF10CF992}"/>
            </a:ext>
          </a:extLst>
        </xdr:cNvPr>
        <xdr:cNvSpPr txBox="1"/>
      </xdr:nvSpPr>
      <xdr:spPr>
        <a:xfrm>
          <a:off x="8526780" y="4114800"/>
          <a:ext cx="4084320" cy="105918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the number of assignments/docket hours an attorney has left for the year based on their workload to date. Each column is a </a:t>
          </a:r>
          <a:r>
            <a:rPr lang="en-US" sz="1100" b="1" u="sng" baseline="0"/>
            <a:t>maximum</a:t>
          </a:r>
          <a:r>
            <a:rPr lang="en-US" sz="1100" baseline="0"/>
            <a:t> for that category if they only received one type of assignment going forward.</a:t>
          </a:r>
          <a:endParaRPr lang="en-US" sz="1100"/>
        </a:p>
      </xdr:txBody>
    </xdr:sp>
    <xdr:clientData/>
  </xdr:twoCellAnchor>
  <xdr:oneCellAnchor>
    <xdr:from>
      <xdr:col>4</xdr:col>
      <xdr:colOff>594360</xdr:colOff>
      <xdr:row>24</xdr:row>
      <xdr:rowOff>144780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058B28-4939-D542-0D2F-8964C45E41B2}"/>
            </a:ext>
          </a:extLst>
        </xdr:cNvPr>
        <xdr:cNvSpPr txBox="1"/>
      </xdr:nvSpPr>
      <xdr:spPr>
        <a:xfrm>
          <a:off x="4922520" y="467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21</xdr:row>
      <xdr:rowOff>137160</xdr:rowOff>
    </xdr:from>
    <xdr:to>
      <xdr:col>4</xdr:col>
      <xdr:colOff>350520</xdr:colOff>
      <xdr:row>24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36F73C-417D-44E3-B369-F713D78C0235}"/>
            </a:ext>
          </a:extLst>
        </xdr:cNvPr>
        <xdr:cNvSpPr txBox="1"/>
      </xdr:nvSpPr>
      <xdr:spPr>
        <a:xfrm>
          <a:off x="647700" y="4145280"/>
          <a:ext cx="4030980" cy="54864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is for entering data about assignments for attorneys. It</a:t>
          </a:r>
          <a:r>
            <a:rPr lang="en-US" sz="1100" baseline="0"/>
            <a:t> is designed for total assignments made during a quarter. </a:t>
          </a:r>
          <a:endParaRPr lang="en-US" sz="1100"/>
        </a:p>
      </xdr:txBody>
    </xdr:sp>
    <xdr:clientData/>
  </xdr:twoCellAnchor>
  <xdr:twoCellAnchor>
    <xdr:from>
      <xdr:col>6</xdr:col>
      <xdr:colOff>99060</xdr:colOff>
      <xdr:row>21</xdr:row>
      <xdr:rowOff>167640</xdr:rowOff>
    </xdr:from>
    <xdr:to>
      <xdr:col>8</xdr:col>
      <xdr:colOff>525780</xdr:colOff>
      <xdr:row>34</xdr:row>
      <xdr:rowOff>45720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C537C7-D860-4776-81B2-A0F2ABB53623}"/>
            </a:ext>
          </a:extLst>
        </xdr:cNvPr>
        <xdr:cNvSpPr txBox="1"/>
      </xdr:nvSpPr>
      <xdr:spPr>
        <a:xfrm>
          <a:off x="6179820" y="4175760"/>
          <a:ext cx="1645920" cy="215646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what percentage of the attorney's cap has been reached for the quarter (i.e., 100% means the attorney has a caseload for the quarter equal to 25% of the annual maximum.)</a:t>
          </a:r>
        </a:p>
      </xdr:txBody>
    </xdr:sp>
    <xdr:clientData/>
  </xdr:twoCellAnchor>
  <xdr:twoCellAnchor>
    <xdr:from>
      <xdr:col>9</xdr:col>
      <xdr:colOff>457200</xdr:colOff>
      <xdr:row>21</xdr:row>
      <xdr:rowOff>83820</xdr:rowOff>
    </xdr:from>
    <xdr:to>
      <xdr:col>14</xdr:col>
      <xdr:colOff>160020</xdr:colOff>
      <xdr:row>28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C754CE-9959-450C-826D-DD4504D7D584}"/>
            </a:ext>
          </a:extLst>
        </xdr:cNvPr>
        <xdr:cNvSpPr txBox="1"/>
      </xdr:nvSpPr>
      <xdr:spPr>
        <a:xfrm>
          <a:off x="8366760" y="4091940"/>
          <a:ext cx="4084320" cy="128016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the number of assignments/docket hours an attorney has left for the quarter based on their workload to date, assuming your system is targeting a quarterly average equal to 25% of the annual caseload cap. Each column is a </a:t>
          </a:r>
          <a:r>
            <a:rPr lang="en-US" sz="1100" b="1" u="sng" baseline="0"/>
            <a:t>maximum</a:t>
          </a:r>
          <a:r>
            <a:rPr lang="en-US" sz="1100" baseline="0"/>
            <a:t> for that category if they only received one type of assignment going forward.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1478280</xdr:colOff>
      <xdr:row>21</xdr:row>
      <xdr:rowOff>129540</xdr:rowOff>
    </xdr:from>
    <xdr:to>
      <xdr:col>5</xdr:col>
      <xdr:colOff>304800</xdr:colOff>
      <xdr:row>24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88220-D74C-410A-AC37-0C66498C5045}"/>
            </a:ext>
          </a:extLst>
        </xdr:cNvPr>
        <xdr:cNvSpPr txBox="1"/>
      </xdr:nvSpPr>
      <xdr:spPr>
        <a:xfrm>
          <a:off x="1478280" y="4137660"/>
          <a:ext cx="4030980" cy="54864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is for entering data about assignments for attorneys. It</a:t>
          </a:r>
          <a:r>
            <a:rPr lang="en-US" sz="1100" baseline="0"/>
            <a:t> is designed for total assignments made during a month. </a:t>
          </a:r>
          <a:endParaRPr lang="en-US" sz="1100"/>
        </a:p>
      </xdr:txBody>
    </xdr:sp>
    <xdr:clientData/>
  </xdr:twoCellAnchor>
  <xdr:twoCellAnchor>
    <xdr:from>
      <xdr:col>6</xdr:col>
      <xdr:colOff>68580</xdr:colOff>
      <xdr:row>22</xdr:row>
      <xdr:rowOff>0</xdr:rowOff>
    </xdr:from>
    <xdr:to>
      <xdr:col>8</xdr:col>
      <xdr:colOff>495300</xdr:colOff>
      <xdr:row>34</xdr:row>
      <xdr:rowOff>53340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F27E106-7E88-4D75-9202-1BC39A4033D9}"/>
            </a:ext>
          </a:extLst>
        </xdr:cNvPr>
        <xdr:cNvSpPr txBox="1"/>
      </xdr:nvSpPr>
      <xdr:spPr>
        <a:xfrm>
          <a:off x="6149340" y="4183380"/>
          <a:ext cx="1645920" cy="215646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what percentage of the attorney's cap has been reached for the month (i.e., 100% means the attorney has a caseload for the quarter equal to 1/12th of the annual maximum.)</a:t>
          </a:r>
        </a:p>
      </xdr:txBody>
    </xdr:sp>
    <xdr:clientData/>
  </xdr:twoCellAnchor>
  <xdr:twoCellAnchor>
    <xdr:from>
      <xdr:col>9</xdr:col>
      <xdr:colOff>624840</xdr:colOff>
      <xdr:row>22</xdr:row>
      <xdr:rowOff>0</xdr:rowOff>
    </xdr:from>
    <xdr:to>
      <xdr:col>14</xdr:col>
      <xdr:colOff>327660</xdr:colOff>
      <xdr:row>29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2087231-4DE1-49C5-8E9E-A61E3998C4EE}"/>
            </a:ext>
          </a:extLst>
        </xdr:cNvPr>
        <xdr:cNvSpPr txBox="1"/>
      </xdr:nvSpPr>
      <xdr:spPr>
        <a:xfrm>
          <a:off x="8534400" y="4183380"/>
          <a:ext cx="4084320" cy="1363980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section uses the data entered in the Workload</a:t>
          </a:r>
          <a:r>
            <a:rPr lang="en-US" sz="1100" baseline="0"/>
            <a:t> section to the left to calculate the number of assignments/docket hours an attorney has left for the month based on their workload to date, assuming your system is targeting a quarterly average equal to 1/12th of the annual caseload cap. Each column is a </a:t>
          </a:r>
          <a:r>
            <a:rPr lang="en-US" sz="1100" b="1" u="sng" baseline="0"/>
            <a:t>maximum</a:t>
          </a:r>
          <a:r>
            <a:rPr lang="en-US" sz="1100" baseline="0"/>
            <a:t> for that category if they only received one type of assignment going forward.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8B7E-1C10-4BBA-9693-8E883ECF9878}">
  <dimension ref="A1:N21"/>
  <sheetViews>
    <sheetView tabSelected="1" workbookViewId="0">
      <selection activeCell="F10" sqref="F10"/>
    </sheetView>
  </sheetViews>
  <sheetFormatPr defaultRowHeight="13.9"/>
  <cols>
    <col min="1" max="1" width="24.7109375" customWidth="1"/>
    <col min="2" max="6" width="12.7109375" style="1" customWidth="1"/>
    <col min="7" max="8" width="8.85546875" style="1"/>
    <col min="10" max="14" width="12.7109375" customWidth="1"/>
  </cols>
  <sheetData>
    <row r="1" spans="1:14">
      <c r="B1" s="8" t="s">
        <v>0</v>
      </c>
      <c r="J1" s="8" t="s">
        <v>1</v>
      </c>
    </row>
    <row r="2" spans="1:14" s="4" customFormat="1" ht="40.15" customHeight="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6"/>
      <c r="H2" s="4" t="s">
        <v>8</v>
      </c>
      <c r="I2" s="6"/>
      <c r="J2" s="5" t="s">
        <v>3</v>
      </c>
      <c r="K2" s="5" t="s">
        <v>4</v>
      </c>
      <c r="L2" s="5" t="s">
        <v>5</v>
      </c>
      <c r="M2" s="4" t="s">
        <v>6</v>
      </c>
      <c r="N2" s="4" t="s">
        <v>7</v>
      </c>
    </row>
    <row r="3" spans="1:14">
      <c r="A3" t="s">
        <v>9</v>
      </c>
      <c r="G3" s="3"/>
      <c r="H3" s="7">
        <f>(((((B3+(C3*0.375)+(D3*0.1875)+(E3*0.1875))/(150))))*100)+((F3/1856)*100)</f>
        <v>0</v>
      </c>
      <c r="I3" s="2"/>
      <c r="J3" s="9">
        <f>((100-H3)/100)*150</f>
        <v>150</v>
      </c>
      <c r="K3" s="7">
        <f>((100-H3)/100)*400</f>
        <v>400</v>
      </c>
      <c r="L3" s="7">
        <f>((100-H3)/100)*800</f>
        <v>800</v>
      </c>
      <c r="M3" s="7">
        <f>((100-H3)/100)*800</f>
        <v>800</v>
      </c>
      <c r="N3" s="7">
        <f>((100-H3)/100)*1856</f>
        <v>1856</v>
      </c>
    </row>
    <row r="4" spans="1:14">
      <c r="A4" t="s">
        <v>10</v>
      </c>
      <c r="G4" s="3"/>
      <c r="H4" s="7">
        <f t="shared" ref="H4:H20" si="0">(((((B4+(C4*0.375)+(D4*0.1875)+(E4*0.1875))/(150))))*100)+((F4/1856)*100)</f>
        <v>0</v>
      </c>
      <c r="I4" s="2"/>
      <c r="J4" s="7">
        <f t="shared" ref="J4:J20" si="1">((100-H4)/100)*150</f>
        <v>150</v>
      </c>
      <c r="K4" s="7">
        <f t="shared" ref="K4:K20" si="2">((100-H4)/100)*400</f>
        <v>400</v>
      </c>
      <c r="L4" s="7">
        <f t="shared" ref="L4:L20" si="3">((100-H4)/100)*800</f>
        <v>800</v>
      </c>
      <c r="M4" s="7">
        <f t="shared" ref="M4:M20" si="4">((100-H4)/100)*800</f>
        <v>800</v>
      </c>
      <c r="N4" s="7">
        <f t="shared" ref="N4:N20" si="5">((100-H4)/100)*1856</f>
        <v>1856</v>
      </c>
    </row>
    <row r="5" spans="1:14">
      <c r="A5" t="s">
        <v>11</v>
      </c>
      <c r="G5" s="3"/>
      <c r="H5" s="7">
        <f t="shared" si="0"/>
        <v>0</v>
      </c>
      <c r="I5" s="2"/>
      <c r="J5" s="7">
        <f t="shared" si="1"/>
        <v>150</v>
      </c>
      <c r="K5" s="7">
        <f t="shared" si="2"/>
        <v>400</v>
      </c>
      <c r="L5" s="7">
        <f t="shared" si="3"/>
        <v>800</v>
      </c>
      <c r="M5" s="7">
        <f t="shared" si="4"/>
        <v>800</v>
      </c>
      <c r="N5" s="7">
        <f t="shared" si="5"/>
        <v>1856</v>
      </c>
    </row>
    <row r="6" spans="1:14">
      <c r="A6" t="s">
        <v>12</v>
      </c>
      <c r="G6" s="3"/>
      <c r="H6" s="7">
        <f t="shared" si="0"/>
        <v>0</v>
      </c>
      <c r="I6" s="2"/>
      <c r="J6" s="7">
        <f t="shared" si="1"/>
        <v>150</v>
      </c>
      <c r="K6" s="7">
        <f t="shared" si="2"/>
        <v>400</v>
      </c>
      <c r="L6" s="7">
        <f t="shared" si="3"/>
        <v>800</v>
      </c>
      <c r="M6" s="7">
        <f t="shared" si="4"/>
        <v>800</v>
      </c>
      <c r="N6" s="7">
        <f t="shared" si="5"/>
        <v>1856</v>
      </c>
    </row>
    <row r="7" spans="1:14">
      <c r="A7" t="s">
        <v>13</v>
      </c>
      <c r="G7" s="3"/>
      <c r="H7" s="7">
        <f t="shared" si="0"/>
        <v>0</v>
      </c>
      <c r="I7" s="2"/>
      <c r="J7" s="7">
        <f t="shared" si="1"/>
        <v>150</v>
      </c>
      <c r="K7" s="7">
        <f t="shared" si="2"/>
        <v>400</v>
      </c>
      <c r="L7" s="7">
        <f t="shared" si="3"/>
        <v>800</v>
      </c>
      <c r="M7" s="7">
        <f t="shared" si="4"/>
        <v>800</v>
      </c>
      <c r="N7" s="7">
        <f t="shared" si="5"/>
        <v>1856</v>
      </c>
    </row>
    <row r="8" spans="1:14">
      <c r="A8" t="s">
        <v>14</v>
      </c>
      <c r="G8" s="3"/>
      <c r="H8" s="7">
        <f t="shared" si="0"/>
        <v>0</v>
      </c>
      <c r="I8" s="2"/>
      <c r="J8" s="7">
        <f t="shared" si="1"/>
        <v>150</v>
      </c>
      <c r="K8" s="7">
        <f t="shared" si="2"/>
        <v>400</v>
      </c>
      <c r="L8" s="7">
        <f t="shared" si="3"/>
        <v>800</v>
      </c>
      <c r="M8" s="7">
        <f t="shared" si="4"/>
        <v>800</v>
      </c>
      <c r="N8" s="7">
        <f t="shared" si="5"/>
        <v>1856</v>
      </c>
    </row>
    <row r="9" spans="1:14">
      <c r="A9" t="s">
        <v>15</v>
      </c>
      <c r="G9" s="3"/>
      <c r="H9" s="7">
        <f t="shared" si="0"/>
        <v>0</v>
      </c>
      <c r="I9" s="2"/>
      <c r="J9" s="7">
        <f t="shared" si="1"/>
        <v>150</v>
      </c>
      <c r="K9" s="7">
        <f t="shared" si="2"/>
        <v>400</v>
      </c>
      <c r="L9" s="7">
        <f t="shared" si="3"/>
        <v>800</v>
      </c>
      <c r="M9" s="7">
        <f t="shared" si="4"/>
        <v>800</v>
      </c>
      <c r="N9" s="7">
        <f t="shared" si="5"/>
        <v>1856</v>
      </c>
    </row>
    <row r="10" spans="1:14">
      <c r="A10" t="s">
        <v>16</v>
      </c>
      <c r="G10" s="3"/>
      <c r="H10" s="7">
        <f t="shared" si="0"/>
        <v>0</v>
      </c>
      <c r="I10" s="2"/>
      <c r="J10" s="7">
        <f t="shared" si="1"/>
        <v>150</v>
      </c>
      <c r="K10" s="7">
        <f t="shared" si="2"/>
        <v>400</v>
      </c>
      <c r="L10" s="7">
        <f t="shared" si="3"/>
        <v>800</v>
      </c>
      <c r="M10" s="7">
        <f t="shared" si="4"/>
        <v>800</v>
      </c>
      <c r="N10" s="7">
        <f t="shared" si="5"/>
        <v>1856</v>
      </c>
    </row>
    <row r="11" spans="1:14">
      <c r="A11" t="s">
        <v>17</v>
      </c>
      <c r="G11" s="3"/>
      <c r="H11" s="7">
        <f t="shared" si="0"/>
        <v>0</v>
      </c>
      <c r="I11" s="2"/>
      <c r="J11" s="7">
        <f t="shared" si="1"/>
        <v>150</v>
      </c>
      <c r="K11" s="7">
        <f t="shared" si="2"/>
        <v>400</v>
      </c>
      <c r="L11" s="7">
        <f t="shared" si="3"/>
        <v>800</v>
      </c>
      <c r="M11" s="7">
        <f t="shared" si="4"/>
        <v>800</v>
      </c>
      <c r="N11" s="7">
        <f t="shared" si="5"/>
        <v>1856</v>
      </c>
    </row>
    <row r="12" spans="1:14">
      <c r="A12" t="s">
        <v>18</v>
      </c>
      <c r="G12" s="3"/>
      <c r="H12" s="7">
        <f t="shared" si="0"/>
        <v>0</v>
      </c>
      <c r="I12" s="2"/>
      <c r="J12" s="7">
        <f t="shared" si="1"/>
        <v>150</v>
      </c>
      <c r="K12" s="7">
        <f t="shared" si="2"/>
        <v>400</v>
      </c>
      <c r="L12" s="7">
        <f t="shared" si="3"/>
        <v>800</v>
      </c>
      <c r="M12" s="7">
        <f t="shared" si="4"/>
        <v>800</v>
      </c>
      <c r="N12" s="7">
        <f t="shared" si="5"/>
        <v>1856</v>
      </c>
    </row>
    <row r="13" spans="1:14">
      <c r="A13" t="s">
        <v>19</v>
      </c>
      <c r="G13" s="3"/>
      <c r="H13" s="7">
        <f t="shared" si="0"/>
        <v>0</v>
      </c>
      <c r="I13" s="2"/>
      <c r="J13" s="7">
        <f t="shared" si="1"/>
        <v>150</v>
      </c>
      <c r="K13" s="7">
        <f t="shared" si="2"/>
        <v>400</v>
      </c>
      <c r="L13" s="7">
        <f t="shared" si="3"/>
        <v>800</v>
      </c>
      <c r="M13" s="7">
        <f t="shared" si="4"/>
        <v>800</v>
      </c>
      <c r="N13" s="7">
        <f t="shared" si="5"/>
        <v>1856</v>
      </c>
    </row>
    <row r="14" spans="1:14">
      <c r="A14" t="s">
        <v>20</v>
      </c>
      <c r="G14" s="3"/>
      <c r="H14" s="7">
        <f t="shared" si="0"/>
        <v>0</v>
      </c>
      <c r="I14" s="2"/>
      <c r="J14" s="7">
        <f t="shared" si="1"/>
        <v>150</v>
      </c>
      <c r="K14" s="7">
        <f t="shared" si="2"/>
        <v>400</v>
      </c>
      <c r="L14" s="7">
        <f t="shared" si="3"/>
        <v>800</v>
      </c>
      <c r="M14" s="7">
        <f t="shared" si="4"/>
        <v>800</v>
      </c>
      <c r="N14" s="7">
        <f t="shared" si="5"/>
        <v>1856</v>
      </c>
    </row>
    <row r="15" spans="1:14">
      <c r="A15" t="s">
        <v>21</v>
      </c>
      <c r="G15" s="3"/>
      <c r="H15" s="7">
        <f t="shared" si="0"/>
        <v>0</v>
      </c>
      <c r="I15" s="2"/>
      <c r="J15" s="7">
        <f t="shared" si="1"/>
        <v>150</v>
      </c>
      <c r="K15" s="7">
        <f t="shared" si="2"/>
        <v>400</v>
      </c>
      <c r="L15" s="7">
        <f t="shared" si="3"/>
        <v>800</v>
      </c>
      <c r="M15" s="7">
        <f t="shared" si="4"/>
        <v>800</v>
      </c>
      <c r="N15" s="7">
        <f t="shared" si="5"/>
        <v>1856</v>
      </c>
    </row>
    <row r="16" spans="1:14">
      <c r="A16" t="s">
        <v>22</v>
      </c>
      <c r="G16" s="3"/>
      <c r="H16" s="7">
        <f t="shared" si="0"/>
        <v>0</v>
      </c>
      <c r="I16" s="2"/>
      <c r="J16" s="7">
        <f t="shared" si="1"/>
        <v>150</v>
      </c>
      <c r="K16" s="7">
        <f t="shared" si="2"/>
        <v>400</v>
      </c>
      <c r="L16" s="7">
        <f t="shared" si="3"/>
        <v>800</v>
      </c>
      <c r="M16" s="7">
        <f t="shared" si="4"/>
        <v>800</v>
      </c>
      <c r="N16" s="7">
        <f t="shared" si="5"/>
        <v>1856</v>
      </c>
    </row>
    <row r="17" spans="1:14">
      <c r="A17" t="s">
        <v>23</v>
      </c>
      <c r="G17" s="3"/>
      <c r="H17" s="7">
        <f t="shared" si="0"/>
        <v>0</v>
      </c>
      <c r="I17" s="2"/>
      <c r="J17" s="7">
        <f t="shared" si="1"/>
        <v>150</v>
      </c>
      <c r="K17" s="7">
        <f t="shared" si="2"/>
        <v>400</v>
      </c>
      <c r="L17" s="7">
        <f t="shared" si="3"/>
        <v>800</v>
      </c>
      <c r="M17" s="7">
        <f t="shared" si="4"/>
        <v>800</v>
      </c>
      <c r="N17" s="7">
        <f t="shared" si="5"/>
        <v>1856</v>
      </c>
    </row>
    <row r="18" spans="1:14">
      <c r="A18" t="s">
        <v>24</v>
      </c>
      <c r="G18" s="3"/>
      <c r="H18" s="7">
        <f t="shared" si="0"/>
        <v>0</v>
      </c>
      <c r="I18" s="2"/>
      <c r="J18" s="7">
        <f t="shared" si="1"/>
        <v>150</v>
      </c>
      <c r="K18" s="7">
        <f t="shared" si="2"/>
        <v>400</v>
      </c>
      <c r="L18" s="7">
        <f t="shared" si="3"/>
        <v>800</v>
      </c>
      <c r="M18" s="7">
        <f t="shared" si="4"/>
        <v>800</v>
      </c>
      <c r="N18" s="7">
        <f t="shared" si="5"/>
        <v>1856</v>
      </c>
    </row>
    <row r="19" spans="1:14">
      <c r="A19" t="s">
        <v>25</v>
      </c>
      <c r="G19" s="3"/>
      <c r="H19" s="7">
        <f t="shared" si="0"/>
        <v>0</v>
      </c>
      <c r="I19" s="2"/>
      <c r="J19" s="7">
        <f t="shared" si="1"/>
        <v>150</v>
      </c>
      <c r="K19" s="7">
        <f t="shared" si="2"/>
        <v>400</v>
      </c>
      <c r="L19" s="7">
        <f t="shared" si="3"/>
        <v>800</v>
      </c>
      <c r="M19" s="7">
        <f t="shared" si="4"/>
        <v>800</v>
      </c>
      <c r="N19" s="7">
        <f t="shared" si="5"/>
        <v>1856</v>
      </c>
    </row>
    <row r="20" spans="1:14">
      <c r="A20" t="s">
        <v>26</v>
      </c>
      <c r="G20" s="3"/>
      <c r="H20" s="7">
        <f t="shared" si="0"/>
        <v>0</v>
      </c>
      <c r="I20" s="2"/>
      <c r="J20" s="7">
        <f t="shared" si="1"/>
        <v>150</v>
      </c>
      <c r="K20" s="7">
        <f t="shared" si="2"/>
        <v>400</v>
      </c>
      <c r="L20" s="7">
        <f t="shared" si="3"/>
        <v>800</v>
      </c>
      <c r="M20" s="7">
        <f t="shared" si="4"/>
        <v>800</v>
      </c>
      <c r="N20" s="7">
        <f t="shared" si="5"/>
        <v>1856</v>
      </c>
    </row>
    <row r="21" spans="1:14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4B17-7127-41EA-B426-EDC2B8C1B062}">
  <dimension ref="A1:N21"/>
  <sheetViews>
    <sheetView workbookViewId="0">
      <selection activeCell="C3" sqref="C3"/>
    </sheetView>
  </sheetViews>
  <sheetFormatPr defaultRowHeight="13.9"/>
  <cols>
    <col min="1" max="1" width="24.7109375" customWidth="1"/>
    <col min="2" max="6" width="12.7109375" style="1" customWidth="1"/>
    <col min="7" max="8" width="8.85546875" style="1"/>
    <col min="10" max="14" width="12.7109375" customWidth="1"/>
  </cols>
  <sheetData>
    <row r="1" spans="1:14">
      <c r="B1" s="8" t="s">
        <v>0</v>
      </c>
      <c r="J1" s="8" t="s">
        <v>1</v>
      </c>
    </row>
    <row r="2" spans="1:14" s="4" customFormat="1" ht="40.15" customHeight="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6"/>
      <c r="H2" s="4" t="s">
        <v>8</v>
      </c>
      <c r="I2" s="6"/>
      <c r="J2" s="5" t="s">
        <v>3</v>
      </c>
      <c r="K2" s="5" t="s">
        <v>4</v>
      </c>
      <c r="L2" s="5" t="s">
        <v>5</v>
      </c>
      <c r="M2" s="4" t="s">
        <v>6</v>
      </c>
      <c r="N2" s="4" t="s">
        <v>7</v>
      </c>
    </row>
    <row r="3" spans="1:14">
      <c r="A3" t="s">
        <v>9</v>
      </c>
      <c r="G3" s="3"/>
      <c r="H3" s="7">
        <f>((((((B3+(C3*0.375)+(D3*0.1875)+(E3*0.1875))/(150))))*100)+((F3/1856)*100))*4</f>
        <v>0</v>
      </c>
      <c r="I3" s="2"/>
      <c r="J3" s="7">
        <f>((100-H3)/100)*(150/4)</f>
        <v>37.5</v>
      </c>
      <c r="K3" s="7">
        <f>((100-H3)/100)*(400/4)</f>
        <v>100</v>
      </c>
      <c r="L3" s="7">
        <f>((100-H3)/100)*(800/4)</f>
        <v>200</v>
      </c>
      <c r="M3" s="7">
        <f>((100-H3)/100)*(800/4)</f>
        <v>200</v>
      </c>
      <c r="N3" s="7">
        <f>((100-H3)/100)*(1856/4)</f>
        <v>464</v>
      </c>
    </row>
    <row r="4" spans="1:14">
      <c r="A4" t="s">
        <v>10</v>
      </c>
      <c r="G4" s="3"/>
      <c r="H4" s="7">
        <f t="shared" ref="H4:H20" si="0">((((((B4+(C4*0.375)+(D4*0.1875)+(E4*0.1875))/(150))))*100)+((F4/1856)*100))*4</f>
        <v>0</v>
      </c>
      <c r="I4" s="2"/>
      <c r="J4" s="7">
        <f t="shared" ref="J4:J20" si="1">((100-H4)/100)*(150/4)</f>
        <v>37.5</v>
      </c>
      <c r="K4" s="7">
        <f t="shared" ref="K4:K20" si="2">((100-H4)/100)*(400/4)</f>
        <v>100</v>
      </c>
      <c r="L4" s="7">
        <f t="shared" ref="L4:L20" si="3">((100-H4)/100)*(800/4)</f>
        <v>200</v>
      </c>
      <c r="M4" s="7">
        <f t="shared" ref="M4:M20" si="4">((100-H4)/100)*(800/4)</f>
        <v>200</v>
      </c>
      <c r="N4" s="7">
        <f t="shared" ref="N4:N20" si="5">((100-H4)/100)*(1856/4)</f>
        <v>464</v>
      </c>
    </row>
    <row r="5" spans="1:14">
      <c r="A5" t="s">
        <v>11</v>
      </c>
      <c r="G5" s="3"/>
      <c r="H5" s="7">
        <f t="shared" si="0"/>
        <v>0</v>
      </c>
      <c r="I5" s="2"/>
      <c r="J5" s="7">
        <f t="shared" si="1"/>
        <v>37.5</v>
      </c>
      <c r="K5" s="7">
        <f t="shared" si="2"/>
        <v>100</v>
      </c>
      <c r="L5" s="7">
        <f t="shared" si="3"/>
        <v>200</v>
      </c>
      <c r="M5" s="7">
        <f t="shared" si="4"/>
        <v>200</v>
      </c>
      <c r="N5" s="7">
        <f t="shared" si="5"/>
        <v>464</v>
      </c>
    </row>
    <row r="6" spans="1:14">
      <c r="A6" t="s">
        <v>12</v>
      </c>
      <c r="G6" s="3"/>
      <c r="H6" s="7">
        <f t="shared" si="0"/>
        <v>0</v>
      </c>
      <c r="I6" s="2"/>
      <c r="J6" s="7">
        <f t="shared" si="1"/>
        <v>37.5</v>
      </c>
      <c r="K6" s="7">
        <f t="shared" si="2"/>
        <v>100</v>
      </c>
      <c r="L6" s="7">
        <f t="shared" si="3"/>
        <v>200</v>
      </c>
      <c r="M6" s="7">
        <f t="shared" si="4"/>
        <v>200</v>
      </c>
      <c r="N6" s="7">
        <f t="shared" si="5"/>
        <v>464</v>
      </c>
    </row>
    <row r="7" spans="1:14">
      <c r="A7" t="s">
        <v>13</v>
      </c>
      <c r="G7" s="3"/>
      <c r="H7" s="7">
        <f t="shared" si="0"/>
        <v>0</v>
      </c>
      <c r="I7" s="2"/>
      <c r="J7" s="7">
        <f t="shared" si="1"/>
        <v>37.5</v>
      </c>
      <c r="K7" s="7">
        <f t="shared" si="2"/>
        <v>100</v>
      </c>
      <c r="L7" s="7">
        <f t="shared" si="3"/>
        <v>200</v>
      </c>
      <c r="M7" s="7">
        <f t="shared" si="4"/>
        <v>200</v>
      </c>
      <c r="N7" s="7">
        <f t="shared" si="5"/>
        <v>464</v>
      </c>
    </row>
    <row r="8" spans="1:14">
      <c r="A8" t="s">
        <v>14</v>
      </c>
      <c r="G8" s="3"/>
      <c r="H8" s="7">
        <f t="shared" si="0"/>
        <v>0</v>
      </c>
      <c r="I8" s="2"/>
      <c r="J8" s="7">
        <f t="shared" si="1"/>
        <v>37.5</v>
      </c>
      <c r="K8" s="7">
        <f t="shared" si="2"/>
        <v>100</v>
      </c>
      <c r="L8" s="7">
        <f t="shared" si="3"/>
        <v>200</v>
      </c>
      <c r="M8" s="7">
        <f t="shared" si="4"/>
        <v>200</v>
      </c>
      <c r="N8" s="7">
        <f t="shared" si="5"/>
        <v>464</v>
      </c>
    </row>
    <row r="9" spans="1:14">
      <c r="A9" t="s">
        <v>15</v>
      </c>
      <c r="G9" s="3"/>
      <c r="H9" s="7">
        <f t="shared" si="0"/>
        <v>0</v>
      </c>
      <c r="I9" s="2"/>
      <c r="J9" s="7">
        <f t="shared" si="1"/>
        <v>37.5</v>
      </c>
      <c r="K9" s="7">
        <f t="shared" si="2"/>
        <v>100</v>
      </c>
      <c r="L9" s="7">
        <f t="shared" si="3"/>
        <v>200</v>
      </c>
      <c r="M9" s="7">
        <f t="shared" si="4"/>
        <v>200</v>
      </c>
      <c r="N9" s="7">
        <f t="shared" si="5"/>
        <v>464</v>
      </c>
    </row>
    <row r="10" spans="1:14">
      <c r="A10" t="s">
        <v>16</v>
      </c>
      <c r="G10" s="3"/>
      <c r="H10" s="7">
        <f t="shared" si="0"/>
        <v>0</v>
      </c>
      <c r="I10" s="2"/>
      <c r="J10" s="7">
        <f t="shared" si="1"/>
        <v>37.5</v>
      </c>
      <c r="K10" s="7">
        <f t="shared" si="2"/>
        <v>100</v>
      </c>
      <c r="L10" s="7">
        <f t="shared" si="3"/>
        <v>200</v>
      </c>
      <c r="M10" s="7">
        <f t="shared" si="4"/>
        <v>200</v>
      </c>
      <c r="N10" s="7">
        <f t="shared" si="5"/>
        <v>464</v>
      </c>
    </row>
    <row r="11" spans="1:14">
      <c r="A11" t="s">
        <v>17</v>
      </c>
      <c r="G11" s="3"/>
      <c r="H11" s="7">
        <f t="shared" si="0"/>
        <v>0</v>
      </c>
      <c r="I11" s="2"/>
      <c r="J11" s="7">
        <f t="shared" si="1"/>
        <v>37.5</v>
      </c>
      <c r="K11" s="7">
        <f t="shared" si="2"/>
        <v>100</v>
      </c>
      <c r="L11" s="7">
        <f t="shared" si="3"/>
        <v>200</v>
      </c>
      <c r="M11" s="7">
        <f t="shared" si="4"/>
        <v>200</v>
      </c>
      <c r="N11" s="7">
        <f t="shared" si="5"/>
        <v>464</v>
      </c>
    </row>
    <row r="12" spans="1:14">
      <c r="A12" t="s">
        <v>18</v>
      </c>
      <c r="G12" s="3"/>
      <c r="H12" s="7">
        <f t="shared" si="0"/>
        <v>0</v>
      </c>
      <c r="I12" s="2"/>
      <c r="J12" s="7">
        <f t="shared" si="1"/>
        <v>37.5</v>
      </c>
      <c r="K12" s="7">
        <f t="shared" si="2"/>
        <v>100</v>
      </c>
      <c r="L12" s="7">
        <f t="shared" si="3"/>
        <v>200</v>
      </c>
      <c r="M12" s="7">
        <f t="shared" si="4"/>
        <v>200</v>
      </c>
      <c r="N12" s="7">
        <f t="shared" si="5"/>
        <v>464</v>
      </c>
    </row>
    <row r="13" spans="1:14">
      <c r="A13" t="s">
        <v>19</v>
      </c>
      <c r="G13" s="3"/>
      <c r="H13" s="7">
        <f t="shared" si="0"/>
        <v>0</v>
      </c>
      <c r="I13" s="2"/>
      <c r="J13" s="7">
        <f t="shared" si="1"/>
        <v>37.5</v>
      </c>
      <c r="K13" s="7">
        <f t="shared" si="2"/>
        <v>100</v>
      </c>
      <c r="L13" s="7">
        <f t="shared" si="3"/>
        <v>200</v>
      </c>
      <c r="M13" s="7">
        <f t="shared" si="4"/>
        <v>200</v>
      </c>
      <c r="N13" s="7">
        <f t="shared" si="5"/>
        <v>464</v>
      </c>
    </row>
    <row r="14" spans="1:14">
      <c r="A14" t="s">
        <v>20</v>
      </c>
      <c r="G14" s="3"/>
      <c r="H14" s="7">
        <f t="shared" si="0"/>
        <v>0</v>
      </c>
      <c r="I14" s="2"/>
      <c r="J14" s="7">
        <f t="shared" si="1"/>
        <v>37.5</v>
      </c>
      <c r="K14" s="7">
        <f t="shared" si="2"/>
        <v>100</v>
      </c>
      <c r="L14" s="7">
        <f t="shared" si="3"/>
        <v>200</v>
      </c>
      <c r="M14" s="7">
        <f t="shared" si="4"/>
        <v>200</v>
      </c>
      <c r="N14" s="7">
        <f t="shared" si="5"/>
        <v>464</v>
      </c>
    </row>
    <row r="15" spans="1:14">
      <c r="A15" t="s">
        <v>21</v>
      </c>
      <c r="G15" s="3"/>
      <c r="H15" s="7">
        <f t="shared" si="0"/>
        <v>0</v>
      </c>
      <c r="I15" s="2"/>
      <c r="J15" s="7">
        <f t="shared" si="1"/>
        <v>37.5</v>
      </c>
      <c r="K15" s="7">
        <f t="shared" si="2"/>
        <v>100</v>
      </c>
      <c r="L15" s="7">
        <f t="shared" si="3"/>
        <v>200</v>
      </c>
      <c r="M15" s="7">
        <f t="shared" si="4"/>
        <v>200</v>
      </c>
      <c r="N15" s="7">
        <f t="shared" si="5"/>
        <v>464</v>
      </c>
    </row>
    <row r="16" spans="1:14">
      <c r="A16" t="s">
        <v>22</v>
      </c>
      <c r="G16" s="3"/>
      <c r="H16" s="7">
        <f t="shared" si="0"/>
        <v>0</v>
      </c>
      <c r="I16" s="2"/>
      <c r="J16" s="7">
        <f t="shared" si="1"/>
        <v>37.5</v>
      </c>
      <c r="K16" s="7">
        <f t="shared" si="2"/>
        <v>100</v>
      </c>
      <c r="L16" s="7">
        <f t="shared" si="3"/>
        <v>200</v>
      </c>
      <c r="M16" s="7">
        <f t="shared" si="4"/>
        <v>200</v>
      </c>
      <c r="N16" s="7">
        <f t="shared" si="5"/>
        <v>464</v>
      </c>
    </row>
    <row r="17" spans="1:14">
      <c r="A17" t="s">
        <v>23</v>
      </c>
      <c r="G17" s="3"/>
      <c r="H17" s="7">
        <f t="shared" si="0"/>
        <v>0</v>
      </c>
      <c r="I17" s="2"/>
      <c r="J17" s="7">
        <f t="shared" si="1"/>
        <v>37.5</v>
      </c>
      <c r="K17" s="7">
        <f t="shared" si="2"/>
        <v>100</v>
      </c>
      <c r="L17" s="7">
        <f t="shared" si="3"/>
        <v>200</v>
      </c>
      <c r="M17" s="7">
        <f t="shared" si="4"/>
        <v>200</v>
      </c>
      <c r="N17" s="7">
        <f t="shared" si="5"/>
        <v>464</v>
      </c>
    </row>
    <row r="18" spans="1:14">
      <c r="A18" t="s">
        <v>24</v>
      </c>
      <c r="G18" s="3"/>
      <c r="H18" s="7">
        <f t="shared" si="0"/>
        <v>0</v>
      </c>
      <c r="I18" s="2"/>
      <c r="J18" s="7">
        <f t="shared" si="1"/>
        <v>37.5</v>
      </c>
      <c r="K18" s="7">
        <f t="shared" si="2"/>
        <v>100</v>
      </c>
      <c r="L18" s="7">
        <f t="shared" si="3"/>
        <v>200</v>
      </c>
      <c r="M18" s="7">
        <f t="shared" si="4"/>
        <v>200</v>
      </c>
      <c r="N18" s="7">
        <f t="shared" si="5"/>
        <v>464</v>
      </c>
    </row>
    <row r="19" spans="1:14">
      <c r="A19" t="s">
        <v>25</v>
      </c>
      <c r="G19" s="3"/>
      <c r="H19" s="7">
        <f t="shared" si="0"/>
        <v>0</v>
      </c>
      <c r="I19" s="2"/>
      <c r="J19" s="7">
        <f t="shared" si="1"/>
        <v>37.5</v>
      </c>
      <c r="K19" s="7">
        <f t="shared" si="2"/>
        <v>100</v>
      </c>
      <c r="L19" s="7">
        <f t="shared" si="3"/>
        <v>200</v>
      </c>
      <c r="M19" s="7">
        <f t="shared" si="4"/>
        <v>200</v>
      </c>
      <c r="N19" s="7">
        <f t="shared" si="5"/>
        <v>464</v>
      </c>
    </row>
    <row r="20" spans="1:14">
      <c r="A20" t="s">
        <v>26</v>
      </c>
      <c r="G20" s="3"/>
      <c r="H20" s="7">
        <f t="shared" si="0"/>
        <v>0</v>
      </c>
      <c r="I20" s="2"/>
      <c r="J20" s="7">
        <f t="shared" si="1"/>
        <v>37.5</v>
      </c>
      <c r="K20" s="7">
        <f t="shared" si="2"/>
        <v>100</v>
      </c>
      <c r="L20" s="7">
        <f t="shared" si="3"/>
        <v>200</v>
      </c>
      <c r="M20" s="7">
        <f t="shared" si="4"/>
        <v>200</v>
      </c>
      <c r="N20" s="7">
        <f t="shared" si="5"/>
        <v>464</v>
      </c>
    </row>
    <row r="21" spans="1:14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7C28-0094-44C4-9694-F0C4012A7C1B}">
  <dimension ref="A1:N21"/>
  <sheetViews>
    <sheetView workbookViewId="0">
      <selection activeCell="Q19" sqref="Q19"/>
    </sheetView>
  </sheetViews>
  <sheetFormatPr defaultRowHeight="13.9"/>
  <cols>
    <col min="1" max="1" width="24.7109375" customWidth="1"/>
    <col min="2" max="6" width="12.7109375" style="1" customWidth="1"/>
    <col min="7" max="8" width="8.85546875" style="1"/>
    <col min="10" max="14" width="12.7109375" customWidth="1"/>
  </cols>
  <sheetData>
    <row r="1" spans="1:14">
      <c r="B1" s="8" t="s">
        <v>0</v>
      </c>
      <c r="J1" s="8" t="s">
        <v>1</v>
      </c>
    </row>
    <row r="2" spans="1:14" s="4" customFormat="1" ht="40.15" customHeight="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6"/>
      <c r="H2" s="4" t="s">
        <v>8</v>
      </c>
      <c r="I2" s="6"/>
      <c r="J2" s="5" t="s">
        <v>3</v>
      </c>
      <c r="K2" s="5" t="s">
        <v>4</v>
      </c>
      <c r="L2" s="5" t="s">
        <v>5</v>
      </c>
      <c r="M2" s="4" t="s">
        <v>6</v>
      </c>
      <c r="N2" s="4" t="s">
        <v>7</v>
      </c>
    </row>
    <row r="3" spans="1:14">
      <c r="A3" t="s">
        <v>9</v>
      </c>
      <c r="G3" s="3"/>
      <c r="H3" s="7">
        <f>((((((B3+(C3*0.375)+(D3*0.1875)+(E3*0.1875))/(150))))*100)+((F3/1856)*100))*12</f>
        <v>0</v>
      </c>
      <c r="I3" s="2"/>
      <c r="J3" s="7">
        <f>((100-H3)/100)*(150/12)</f>
        <v>12.5</v>
      </c>
      <c r="K3" s="7">
        <f>((100-H3)/100)*(400/12)</f>
        <v>33.333333333333336</v>
      </c>
      <c r="L3" s="7">
        <f>((100-H3)/100)*(800/12)</f>
        <v>66.666666666666671</v>
      </c>
      <c r="M3" s="7">
        <f>((100-H3)/100)*(800/12)</f>
        <v>66.666666666666671</v>
      </c>
      <c r="N3" s="7">
        <f>((100-H3)/100)*(1856/12)</f>
        <v>154.66666666666666</v>
      </c>
    </row>
    <row r="4" spans="1:14">
      <c r="A4" t="s">
        <v>10</v>
      </c>
      <c r="G4" s="3"/>
      <c r="H4" s="7">
        <f t="shared" ref="H4:H20" si="0">((((((B4+(C4*0.375)+(D4*0.1875)+(E4*0.1875))/(150))))*100)+((F4/1856)*100))*12</f>
        <v>0</v>
      </c>
      <c r="I4" s="2"/>
      <c r="J4" s="7">
        <f t="shared" ref="J4:J20" si="1">((100-H4)/100)*(150/12)</f>
        <v>12.5</v>
      </c>
      <c r="K4" s="7">
        <f t="shared" ref="K4:K20" si="2">((100-H4)/100)*(400/12)</f>
        <v>33.333333333333336</v>
      </c>
      <c r="L4" s="7">
        <f t="shared" ref="L4:L20" si="3">((100-H4)/100)*(800/12)</f>
        <v>66.666666666666671</v>
      </c>
      <c r="M4" s="7">
        <f t="shared" ref="M4:M20" si="4">((100-H4)/100)*(800/12)</f>
        <v>66.666666666666671</v>
      </c>
      <c r="N4" s="7">
        <f t="shared" ref="N4:N20" si="5">((100-H4)/100)*(1856/12)</f>
        <v>154.66666666666666</v>
      </c>
    </row>
    <row r="5" spans="1:14">
      <c r="A5" t="s">
        <v>11</v>
      </c>
      <c r="G5" s="3"/>
      <c r="H5" s="7">
        <f t="shared" si="0"/>
        <v>0</v>
      </c>
      <c r="I5" s="2"/>
      <c r="J5" s="7">
        <f t="shared" si="1"/>
        <v>12.5</v>
      </c>
      <c r="K5" s="7">
        <f t="shared" si="2"/>
        <v>33.333333333333336</v>
      </c>
      <c r="L5" s="7">
        <f t="shared" si="3"/>
        <v>66.666666666666671</v>
      </c>
      <c r="M5" s="7">
        <f t="shared" si="4"/>
        <v>66.666666666666671</v>
      </c>
      <c r="N5" s="7">
        <f t="shared" si="5"/>
        <v>154.66666666666666</v>
      </c>
    </row>
    <row r="6" spans="1:14">
      <c r="A6" t="s">
        <v>12</v>
      </c>
      <c r="G6" s="3"/>
      <c r="H6" s="7">
        <f t="shared" si="0"/>
        <v>0</v>
      </c>
      <c r="I6" s="2"/>
      <c r="J6" s="7">
        <f t="shared" si="1"/>
        <v>12.5</v>
      </c>
      <c r="K6" s="7">
        <f t="shared" si="2"/>
        <v>33.333333333333336</v>
      </c>
      <c r="L6" s="7">
        <f t="shared" si="3"/>
        <v>66.666666666666671</v>
      </c>
      <c r="M6" s="7">
        <f t="shared" si="4"/>
        <v>66.666666666666671</v>
      </c>
      <c r="N6" s="7">
        <f t="shared" si="5"/>
        <v>154.66666666666666</v>
      </c>
    </row>
    <row r="7" spans="1:14">
      <c r="A7" t="s">
        <v>13</v>
      </c>
      <c r="G7" s="3"/>
      <c r="H7" s="7">
        <f t="shared" si="0"/>
        <v>0</v>
      </c>
      <c r="I7" s="2"/>
      <c r="J7" s="7">
        <f t="shared" si="1"/>
        <v>12.5</v>
      </c>
      <c r="K7" s="7">
        <f t="shared" si="2"/>
        <v>33.333333333333336</v>
      </c>
      <c r="L7" s="7">
        <f t="shared" si="3"/>
        <v>66.666666666666671</v>
      </c>
      <c r="M7" s="7">
        <f t="shared" si="4"/>
        <v>66.666666666666671</v>
      </c>
      <c r="N7" s="7">
        <f t="shared" si="5"/>
        <v>154.66666666666666</v>
      </c>
    </row>
    <row r="8" spans="1:14">
      <c r="A8" t="s">
        <v>14</v>
      </c>
      <c r="G8" s="3"/>
      <c r="H8" s="7">
        <f t="shared" si="0"/>
        <v>0</v>
      </c>
      <c r="I8" s="2"/>
      <c r="J8" s="7">
        <f t="shared" si="1"/>
        <v>12.5</v>
      </c>
      <c r="K8" s="7">
        <f t="shared" si="2"/>
        <v>33.333333333333336</v>
      </c>
      <c r="L8" s="7">
        <f t="shared" si="3"/>
        <v>66.666666666666671</v>
      </c>
      <c r="M8" s="7">
        <f t="shared" si="4"/>
        <v>66.666666666666671</v>
      </c>
      <c r="N8" s="7">
        <f t="shared" si="5"/>
        <v>154.66666666666666</v>
      </c>
    </row>
    <row r="9" spans="1:14">
      <c r="A9" t="s">
        <v>15</v>
      </c>
      <c r="G9" s="3"/>
      <c r="H9" s="7">
        <f t="shared" si="0"/>
        <v>0</v>
      </c>
      <c r="I9" s="2"/>
      <c r="J9" s="7">
        <f t="shared" si="1"/>
        <v>12.5</v>
      </c>
      <c r="K9" s="7">
        <f t="shared" si="2"/>
        <v>33.333333333333336</v>
      </c>
      <c r="L9" s="7">
        <f t="shared" si="3"/>
        <v>66.666666666666671</v>
      </c>
      <c r="M9" s="7">
        <f t="shared" si="4"/>
        <v>66.666666666666671</v>
      </c>
      <c r="N9" s="7">
        <f t="shared" si="5"/>
        <v>154.66666666666666</v>
      </c>
    </row>
    <row r="10" spans="1:14">
      <c r="A10" t="s">
        <v>16</v>
      </c>
      <c r="G10" s="3"/>
      <c r="H10" s="7">
        <f t="shared" si="0"/>
        <v>0</v>
      </c>
      <c r="I10" s="2"/>
      <c r="J10" s="7">
        <f t="shared" si="1"/>
        <v>12.5</v>
      </c>
      <c r="K10" s="7">
        <f t="shared" si="2"/>
        <v>33.333333333333336</v>
      </c>
      <c r="L10" s="7">
        <f t="shared" si="3"/>
        <v>66.666666666666671</v>
      </c>
      <c r="M10" s="7">
        <f t="shared" si="4"/>
        <v>66.666666666666671</v>
      </c>
      <c r="N10" s="7">
        <f t="shared" si="5"/>
        <v>154.66666666666666</v>
      </c>
    </row>
    <row r="11" spans="1:14">
      <c r="A11" t="s">
        <v>17</v>
      </c>
      <c r="G11" s="3"/>
      <c r="H11" s="7">
        <f t="shared" si="0"/>
        <v>0</v>
      </c>
      <c r="I11" s="2"/>
      <c r="J11" s="7">
        <f t="shared" si="1"/>
        <v>12.5</v>
      </c>
      <c r="K11" s="7">
        <f t="shared" si="2"/>
        <v>33.333333333333336</v>
      </c>
      <c r="L11" s="7">
        <f t="shared" si="3"/>
        <v>66.666666666666671</v>
      </c>
      <c r="M11" s="7">
        <f t="shared" si="4"/>
        <v>66.666666666666671</v>
      </c>
      <c r="N11" s="7">
        <f t="shared" si="5"/>
        <v>154.66666666666666</v>
      </c>
    </row>
    <row r="12" spans="1:14">
      <c r="A12" t="s">
        <v>18</v>
      </c>
      <c r="G12" s="3"/>
      <c r="H12" s="7">
        <f t="shared" si="0"/>
        <v>0</v>
      </c>
      <c r="I12" s="2"/>
      <c r="J12" s="7">
        <f t="shared" si="1"/>
        <v>12.5</v>
      </c>
      <c r="K12" s="7">
        <f t="shared" si="2"/>
        <v>33.333333333333336</v>
      </c>
      <c r="L12" s="7">
        <f t="shared" si="3"/>
        <v>66.666666666666671</v>
      </c>
      <c r="M12" s="7">
        <f t="shared" si="4"/>
        <v>66.666666666666671</v>
      </c>
      <c r="N12" s="7">
        <f t="shared" si="5"/>
        <v>154.66666666666666</v>
      </c>
    </row>
    <row r="13" spans="1:14">
      <c r="A13" t="s">
        <v>19</v>
      </c>
      <c r="G13" s="3"/>
      <c r="H13" s="7">
        <f t="shared" si="0"/>
        <v>0</v>
      </c>
      <c r="I13" s="2"/>
      <c r="J13" s="7">
        <f t="shared" si="1"/>
        <v>12.5</v>
      </c>
      <c r="K13" s="7">
        <f t="shared" si="2"/>
        <v>33.333333333333336</v>
      </c>
      <c r="L13" s="7">
        <f t="shared" si="3"/>
        <v>66.666666666666671</v>
      </c>
      <c r="M13" s="7">
        <f t="shared" si="4"/>
        <v>66.666666666666671</v>
      </c>
      <c r="N13" s="7">
        <f t="shared" si="5"/>
        <v>154.66666666666666</v>
      </c>
    </row>
    <row r="14" spans="1:14">
      <c r="A14" t="s">
        <v>20</v>
      </c>
      <c r="G14" s="3"/>
      <c r="H14" s="7">
        <f t="shared" si="0"/>
        <v>0</v>
      </c>
      <c r="I14" s="2"/>
      <c r="J14" s="7">
        <f t="shared" si="1"/>
        <v>12.5</v>
      </c>
      <c r="K14" s="7">
        <f t="shared" si="2"/>
        <v>33.333333333333336</v>
      </c>
      <c r="L14" s="7">
        <f t="shared" si="3"/>
        <v>66.666666666666671</v>
      </c>
      <c r="M14" s="7">
        <f t="shared" si="4"/>
        <v>66.666666666666671</v>
      </c>
      <c r="N14" s="7">
        <f t="shared" si="5"/>
        <v>154.66666666666666</v>
      </c>
    </row>
    <row r="15" spans="1:14">
      <c r="A15" t="s">
        <v>21</v>
      </c>
      <c r="G15" s="3"/>
      <c r="H15" s="7">
        <f t="shared" si="0"/>
        <v>0</v>
      </c>
      <c r="I15" s="2"/>
      <c r="J15" s="7">
        <f t="shared" si="1"/>
        <v>12.5</v>
      </c>
      <c r="K15" s="7">
        <f t="shared" si="2"/>
        <v>33.333333333333336</v>
      </c>
      <c r="L15" s="7">
        <f t="shared" si="3"/>
        <v>66.666666666666671</v>
      </c>
      <c r="M15" s="7">
        <f t="shared" si="4"/>
        <v>66.666666666666671</v>
      </c>
      <c r="N15" s="7">
        <f t="shared" si="5"/>
        <v>154.66666666666666</v>
      </c>
    </row>
    <row r="16" spans="1:14">
      <c r="A16" t="s">
        <v>22</v>
      </c>
      <c r="G16" s="3"/>
      <c r="H16" s="7">
        <f t="shared" si="0"/>
        <v>0</v>
      </c>
      <c r="I16" s="2"/>
      <c r="J16" s="7">
        <f t="shared" si="1"/>
        <v>12.5</v>
      </c>
      <c r="K16" s="7">
        <f t="shared" si="2"/>
        <v>33.333333333333336</v>
      </c>
      <c r="L16" s="7">
        <f t="shared" si="3"/>
        <v>66.666666666666671</v>
      </c>
      <c r="M16" s="7">
        <f t="shared" si="4"/>
        <v>66.666666666666671</v>
      </c>
      <c r="N16" s="7">
        <f t="shared" si="5"/>
        <v>154.66666666666666</v>
      </c>
    </row>
    <row r="17" spans="1:14">
      <c r="A17" t="s">
        <v>23</v>
      </c>
      <c r="G17" s="3"/>
      <c r="H17" s="7">
        <f t="shared" si="0"/>
        <v>0</v>
      </c>
      <c r="I17" s="2"/>
      <c r="J17" s="7">
        <f t="shared" si="1"/>
        <v>12.5</v>
      </c>
      <c r="K17" s="7">
        <f t="shared" si="2"/>
        <v>33.333333333333336</v>
      </c>
      <c r="L17" s="7">
        <f t="shared" si="3"/>
        <v>66.666666666666671</v>
      </c>
      <c r="M17" s="7">
        <f t="shared" si="4"/>
        <v>66.666666666666671</v>
      </c>
      <c r="N17" s="7">
        <f t="shared" si="5"/>
        <v>154.66666666666666</v>
      </c>
    </row>
    <row r="18" spans="1:14">
      <c r="A18" t="s">
        <v>24</v>
      </c>
      <c r="G18" s="3"/>
      <c r="H18" s="7">
        <f t="shared" si="0"/>
        <v>0</v>
      </c>
      <c r="I18" s="2"/>
      <c r="J18" s="7">
        <f t="shared" si="1"/>
        <v>12.5</v>
      </c>
      <c r="K18" s="7">
        <f t="shared" si="2"/>
        <v>33.333333333333336</v>
      </c>
      <c r="L18" s="7">
        <f t="shared" si="3"/>
        <v>66.666666666666671</v>
      </c>
      <c r="M18" s="7">
        <f t="shared" si="4"/>
        <v>66.666666666666671</v>
      </c>
      <c r="N18" s="7">
        <f t="shared" si="5"/>
        <v>154.66666666666666</v>
      </c>
    </row>
    <row r="19" spans="1:14">
      <c r="A19" t="s">
        <v>25</v>
      </c>
      <c r="G19" s="3"/>
      <c r="H19" s="7">
        <f t="shared" si="0"/>
        <v>0</v>
      </c>
      <c r="I19" s="2"/>
      <c r="J19" s="7">
        <f t="shared" si="1"/>
        <v>12.5</v>
      </c>
      <c r="K19" s="7">
        <f t="shared" si="2"/>
        <v>33.333333333333336</v>
      </c>
      <c r="L19" s="7">
        <f t="shared" si="3"/>
        <v>66.666666666666671</v>
      </c>
      <c r="M19" s="7">
        <f t="shared" si="4"/>
        <v>66.666666666666671</v>
      </c>
      <c r="N19" s="7">
        <f t="shared" si="5"/>
        <v>154.66666666666666</v>
      </c>
    </row>
    <row r="20" spans="1:14">
      <c r="A20" t="s">
        <v>26</v>
      </c>
      <c r="G20" s="3"/>
      <c r="H20" s="7">
        <f t="shared" si="0"/>
        <v>0</v>
      </c>
      <c r="I20" s="2"/>
      <c r="J20" s="7">
        <f t="shared" si="1"/>
        <v>12.5</v>
      </c>
      <c r="K20" s="7">
        <f t="shared" si="2"/>
        <v>33.333333333333336</v>
      </c>
      <c r="L20" s="7">
        <f t="shared" si="3"/>
        <v>66.666666666666671</v>
      </c>
      <c r="M20" s="7">
        <f t="shared" si="4"/>
        <v>66.666666666666671</v>
      </c>
      <c r="N20" s="7">
        <f t="shared" si="5"/>
        <v>154.66666666666666</v>
      </c>
    </row>
    <row r="21" spans="1:14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D2BBD647D8746A7BFCA40473935A7" ma:contentTypeVersion="19" ma:contentTypeDescription="Create a new document." ma:contentTypeScope="" ma:versionID="f25fc68252d1201014be5c5f615c9bbb">
  <xsd:schema xmlns:xsd="http://www.w3.org/2001/XMLSchema" xmlns:xs="http://www.w3.org/2001/XMLSchema" xmlns:p="http://schemas.microsoft.com/office/2006/metadata/properties" xmlns:ns2="4b297e84-8ba0-4527-acdb-3de8c664883d" xmlns:ns3="1487253a-9640-427c-bf28-e3471e214c50" xmlns:ns4="e4664c3e-f049-4574-bd7d-7499d2032cca" targetNamespace="http://schemas.microsoft.com/office/2006/metadata/properties" ma:root="true" ma:fieldsID="b866a50a12c2499f986d8c936abdc9af" ns2:_="" ns3:_="" ns4:_="">
    <xsd:import namespace="4b297e84-8ba0-4527-acdb-3de8c664883d"/>
    <xsd:import namespace="1487253a-9640-427c-bf28-e3471e214c50"/>
    <xsd:import namespace="e4664c3e-f049-4574-bd7d-7499d2032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FINAL_x003f_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97e84-8ba0-4527-acdb-3de8c6648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INAL_x003f_" ma:index="20" nillable="true" ma:displayName="FINAL?" ma:default="1" ma:internalName="FINAL_x003f_">
      <xsd:simpleType>
        <xsd:restriction base="dms:Boolea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0d83692-8000-456c-81e0-753272234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7253a-9640-427c-bf28-e3471e214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64c3e-f049-4574-bd7d-7499d2032cca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610a9353-91bd-4460-9539-eb3d53418713}" ma:internalName="TaxCatchAll" ma:showField="CatchAllData" ma:web="437013c0-25c2-4695-b49a-a24423d6cf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5A74B-94C7-415A-A4CF-C6052C40B61E}"/>
</file>

<file path=customXml/itemProps2.xml><?xml version="1.0" encoding="utf-8"?>
<ds:datastoreItem xmlns:ds="http://schemas.openxmlformats.org/officeDocument/2006/customXml" ds:itemID="{B2C90907-531D-458F-93A4-C820E3DBE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Weinberg, Neil (LARA)</dc:creator>
  <cp:keywords/>
  <dc:description/>
  <cp:lastModifiedBy>Siegel, Jonah (LARA)</cp:lastModifiedBy>
  <cp:revision/>
  <dcterms:created xsi:type="dcterms:W3CDTF">2023-11-07T14:22:35Z</dcterms:created>
  <dcterms:modified xsi:type="dcterms:W3CDTF">2024-03-20T12:36:46Z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2023-11-07T14:22:41Z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26f52cf1-bfe7-4782-adb2-134b7b244999</vt:lpwstr>
  </property>
  <property fmtid="{D5CDD505-2E9C-101B-9397-08002B2CF9AE}" pid="8" name="MSIP_Label_3a2fed65-62e7-46ea-af74-187e0c17143a_ContentBits">
    <vt:lpwstr>0</vt:lpwstr>
  </property>
</Properties>
</file>