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stateofmichigan-my.sharepoint.com/personal/weinbergn_michigan_gov/Documents/Documents/Projects/Caseload Planning/Sample Tracking Sheets/March 8 Production Versions/"/>
    </mc:Choice>
  </mc:AlternateContent>
  <xr:revisionPtr revIDLastSave="480" documentId="8_{BFA28B43-74BB-40DB-80B8-893A03B3253B}" xr6:coauthVersionLast="47" xr6:coauthVersionMax="47" xr10:uidLastSave="{19D613CD-3B6F-4807-A649-210D339335AC}"/>
  <bookViews>
    <workbookView xWindow="-108" yWindow="-108" windowWidth="23256" windowHeight="12456" firstSheet="1" activeTab="1" xr2:uid="{3C2A4B30-155E-487D-AB65-3115E217C7C3}"/>
  </bookViews>
  <sheets>
    <sheet name="Spreadsheet Description" sheetId="8" r:id="rId1"/>
    <sheet name="Annual" sheetId="1" r:id="rId2"/>
    <sheet name="Individual Assignments" sheetId="2" r:id="rId3"/>
    <sheet name="DataSources"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7" l="1"/>
  <c r="B3" i="1" l="1"/>
  <c r="B16" i="1"/>
  <c r="C11" i="1"/>
  <c r="E9" i="1"/>
  <c r="D17" i="1"/>
  <c r="F7" i="1"/>
  <c r="F18" i="1"/>
  <c r="D12" i="1"/>
  <c r="C20" i="1"/>
  <c r="E18" i="1"/>
  <c r="B17" i="1"/>
  <c r="D15" i="1"/>
  <c r="F13" i="1"/>
  <c r="C12" i="1"/>
  <c r="E10" i="1"/>
  <c r="B9" i="1"/>
  <c r="D7" i="1"/>
  <c r="F5" i="1"/>
  <c r="C19" i="1"/>
  <c r="F12" i="1"/>
  <c r="B8" i="1"/>
  <c r="B19" i="1"/>
  <c r="E12" i="1"/>
  <c r="C6" i="1"/>
  <c r="C17" i="1"/>
  <c r="B20" i="1"/>
  <c r="D18" i="1"/>
  <c r="F16" i="1"/>
  <c r="C15" i="1"/>
  <c r="E13" i="1"/>
  <c r="B12" i="1"/>
  <c r="D10" i="1"/>
  <c r="F8" i="1"/>
  <c r="C7" i="1"/>
  <c r="E5" i="1"/>
  <c r="F20" i="1"/>
  <c r="D14" i="1"/>
  <c r="D6" i="1"/>
  <c r="E20" i="1"/>
  <c r="C14" i="1"/>
  <c r="B11" i="1"/>
  <c r="E15" i="1"/>
  <c r="F19" i="1"/>
  <c r="C18" i="1"/>
  <c r="E16" i="1"/>
  <c r="B15" i="1"/>
  <c r="D13" i="1"/>
  <c r="F11" i="1"/>
  <c r="C10" i="1"/>
  <c r="E8" i="1"/>
  <c r="B7" i="1"/>
  <c r="D5" i="1"/>
  <c r="E17" i="1"/>
  <c r="F15" i="1"/>
  <c r="D9" i="1"/>
  <c r="D20" i="1"/>
  <c r="B14" i="1"/>
  <c r="F10" i="1"/>
  <c r="C9" i="1"/>
  <c r="E7" i="1"/>
  <c r="B6" i="1"/>
  <c r="E19" i="1"/>
  <c r="B18" i="1"/>
  <c r="D16" i="1"/>
  <c r="F14" i="1"/>
  <c r="C13" i="1"/>
  <c r="E11" i="1"/>
  <c r="B10" i="1"/>
  <c r="D8" i="1"/>
  <c r="F6" i="1"/>
  <c r="C5" i="1"/>
  <c r="D19" i="1"/>
  <c r="F17" i="1"/>
  <c r="C16" i="1"/>
  <c r="E14" i="1"/>
  <c r="B13" i="1"/>
  <c r="D11" i="1"/>
  <c r="F9" i="1"/>
  <c r="C8" i="1"/>
  <c r="E6" i="1"/>
  <c r="B5" i="1"/>
  <c r="F4" i="1"/>
  <c r="F3" i="1"/>
  <c r="D4" i="1"/>
  <c r="C4" i="1"/>
  <c r="B4" i="1"/>
  <c r="E4" i="1"/>
  <c r="E3" i="1"/>
  <c r="D3" i="1"/>
  <c r="C3" i="1"/>
  <c r="H17" i="1" l="1"/>
  <c r="N17" i="1" s="1"/>
  <c r="H6" i="1"/>
  <c r="N6" i="1" s="1"/>
  <c r="H7" i="1"/>
  <c r="N7" i="1" s="1"/>
  <c r="H15" i="1"/>
  <c r="N15" i="1" s="1"/>
  <c r="H12" i="1"/>
  <c r="N12" i="1" s="1"/>
  <c r="H19" i="1"/>
  <c r="N19" i="1" s="1"/>
  <c r="H18" i="1"/>
  <c r="N18" i="1" s="1"/>
  <c r="H13" i="1"/>
  <c r="N13" i="1" s="1"/>
  <c r="H16" i="1"/>
  <c r="N16" i="1" s="1"/>
  <c r="H20" i="1"/>
  <c r="N20" i="1" s="1"/>
  <c r="H11" i="1"/>
  <c r="N11" i="1" s="1"/>
  <c r="H14" i="1"/>
  <c r="N14" i="1" s="1"/>
  <c r="H5" i="1"/>
  <c r="L5" i="1" s="1"/>
  <c r="H9" i="1"/>
  <c r="L9" i="1" s="1"/>
  <c r="H8" i="1"/>
  <c r="K8" i="1" s="1"/>
  <c r="H10" i="1"/>
  <c r="M10" i="1" s="1"/>
  <c r="H4" i="1"/>
  <c r="H3" i="1"/>
  <c r="N3" i="1" s="1"/>
  <c r="K17" i="1" l="1"/>
  <c r="L6" i="1"/>
  <c r="M6" i="1"/>
  <c r="L17" i="1"/>
  <c r="J17" i="1"/>
  <c r="M17" i="1"/>
  <c r="K6" i="1"/>
  <c r="J7" i="1"/>
  <c r="J6" i="1"/>
  <c r="K7" i="1"/>
  <c r="M7" i="1"/>
  <c r="L7" i="1"/>
  <c r="L15" i="1"/>
  <c r="L12" i="1"/>
  <c r="M15" i="1"/>
  <c r="K15" i="1"/>
  <c r="J15" i="1"/>
  <c r="M12" i="1"/>
  <c r="K12" i="1"/>
  <c r="J12" i="1"/>
  <c r="K18" i="1"/>
  <c r="L18" i="1"/>
  <c r="M18" i="1"/>
  <c r="J18" i="1"/>
  <c r="L13" i="1"/>
  <c r="K16" i="1"/>
  <c r="L16" i="1"/>
  <c r="L20" i="1"/>
  <c r="L19" i="1"/>
  <c r="K19" i="1"/>
  <c r="J19" i="1"/>
  <c r="M19" i="1"/>
  <c r="J11" i="1"/>
  <c r="M13" i="1"/>
  <c r="K13" i="1"/>
  <c r="M5" i="1"/>
  <c r="M20" i="1"/>
  <c r="M16" i="1"/>
  <c r="M11" i="1"/>
  <c r="J13" i="1"/>
  <c r="K11" i="1"/>
  <c r="L11" i="1"/>
  <c r="J20" i="1"/>
  <c r="K9" i="1"/>
  <c r="J16" i="1"/>
  <c r="M8" i="1"/>
  <c r="J14" i="1"/>
  <c r="K10" i="1"/>
  <c r="L14" i="1"/>
  <c r="K14" i="1"/>
  <c r="M14" i="1"/>
  <c r="J8" i="1"/>
  <c r="K20" i="1"/>
  <c r="L10" i="1"/>
  <c r="M9" i="1"/>
  <c r="K5" i="1"/>
  <c r="N10" i="1"/>
  <c r="J10" i="1"/>
  <c r="N8" i="1"/>
  <c r="L8" i="1"/>
  <c r="N9" i="1"/>
  <c r="J9" i="1"/>
  <c r="N5" i="1"/>
  <c r="J5" i="1"/>
  <c r="N4" i="1"/>
  <c r="J4" i="1"/>
  <c r="K4" i="1"/>
  <c r="L4" i="1"/>
  <c r="M4" i="1"/>
  <c r="K3" i="1"/>
  <c r="M3" i="1"/>
  <c r="J3" i="1"/>
  <c r="L3" i="1"/>
</calcChain>
</file>

<file path=xl/sharedStrings.xml><?xml version="1.0" encoding="utf-8"?>
<sst xmlns="http://schemas.openxmlformats.org/spreadsheetml/2006/main" count="46" uniqueCount="36">
  <si>
    <t>Attorney Name</t>
  </si>
  <si>
    <t>Felony Assignments</t>
  </si>
  <si>
    <t>PV</t>
  </si>
  <si>
    <t>Non-Traffic Misdemeanor Assignments</t>
  </si>
  <si>
    <t>Traffic Misdemeanor Assignments</t>
  </si>
  <si>
    <t>Docket Hours</t>
  </si>
  <si>
    <t>Maximums Left</t>
  </si>
  <si>
    <t>% of Cap</t>
  </si>
  <si>
    <t>Test Attorney 1</t>
  </si>
  <si>
    <t>Test Attorney 2</t>
  </si>
  <si>
    <t>Test Attorney 3</t>
  </si>
  <si>
    <t>Test Attorney 4</t>
  </si>
  <si>
    <t>Test Attorney 5</t>
  </si>
  <si>
    <t>Test Attorney 6</t>
  </si>
  <si>
    <t>Test Attorney 7</t>
  </si>
  <si>
    <t>Test Attorney 8</t>
  </si>
  <si>
    <t>Test Attorney 9</t>
  </si>
  <si>
    <t>Test Attorney 10</t>
  </si>
  <si>
    <t>Test Attorney 11</t>
  </si>
  <si>
    <t>Test Attorney 12</t>
  </si>
  <si>
    <t>Test Attorney 13</t>
  </si>
  <si>
    <t>Test Attorney 14</t>
  </si>
  <si>
    <t>Test Attorney 15</t>
  </si>
  <si>
    <t>Test Attorney 16</t>
  </si>
  <si>
    <t>Test Attorney 17</t>
  </si>
  <si>
    <t>Test Attorney 18</t>
  </si>
  <si>
    <t>Workload To Date</t>
  </si>
  <si>
    <t>Assignment Type</t>
  </si>
  <si>
    <t>Date</t>
  </si>
  <si>
    <t>Description</t>
  </si>
  <si>
    <t>NTM</t>
  </si>
  <si>
    <t>TM</t>
  </si>
  <si>
    <t>F</t>
  </si>
  <si>
    <t>Docket</t>
  </si>
  <si>
    <t>This spreadsheet is designed to allow systems to enter each assignment (or docket shift) individually in one sheet. After entering individual assignments or hours, the user must refresh the spreadsheet (CTRL-ALT-F5) and then the spreadsheet will automatically update the caseload tracking output. 
Users should enter new assignments in the "Individual Assignment" sheet. A dropdown menu exists to select the Attorney, then the user should enter the date and case description (e.g., case number), followed by a dropdown selection for case type (i.e., felony, misdemeanor, traffic misdemeanor, PV, or docket coverage). If docket coverage is selected, the number of hours should be entered.
The Data Sources tab has a column for Attorney Name. Adding an attorney's name to this column will add them as an option on the dropdown menu in the Individual Assignments tab. It will not automatically add them to the Annual output tab, but if you add a row and add their name to that sheet, it will recognize them and provide calculations.</t>
  </si>
  <si>
    <t>One Year 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</si>
</sst>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3" x14ac:knownFonts="1">
    <font>
      <sz val="11"/>
      <color theme="1"/>
      <name val="Times New Roman"/>
      <family val="2"/>
    </font>
    <font>
      <b/>
      <sz val="11"/>
      <color theme="1"/>
      <name val="Times New Roman"/>
      <family val="1"/>
    </font>
    <font>
      <sz val="8"/>
      <name val="Times New Roman"/>
      <family val="2"/>
    </font>
  </fonts>
  <fills count="3">
    <fill>
      <patternFill patternType="none"/>
    </fill>
    <fill>
      <patternFill patternType="gray125"/>
    </fill>
    <fill>
      <patternFill patternType="solid">
        <fgColor theme="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applyAlignment="1">
      <alignment horizontal="center"/>
    </xf>
    <xf numFmtId="0" fontId="0" fillId="2" borderId="0" xfId="0" applyFill="1"/>
    <xf numFmtId="0" fontId="0" fillId="2" borderId="0" xfId="0" applyFill="1"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2" borderId="0" xfId="0" applyFont="1" applyFill="1" applyAlignment="1">
      <alignment horizontal="center" vertical="center"/>
    </xf>
    <xf numFmtId="1" fontId="0" fillId="0" borderId="0" xfId="0" applyNumberFormat="1" applyAlignment="1">
      <alignment horizontal="center"/>
    </xf>
    <xf numFmtId="14" fontId="0" fillId="0" borderId="0" xfId="0" applyNumberFormat="1"/>
    <xf numFmtId="0" fontId="1" fillId="0" borderId="0" xfId="0" applyFont="1"/>
    <xf numFmtId="0" fontId="0" fillId="0" borderId="0" xfId="0" applyAlignment="1">
      <alignment wrapText="1"/>
    </xf>
    <xf numFmtId="0" fontId="1" fillId="0" borderId="0" xfId="0" applyFont="1" applyAlignment="1">
      <alignment horizontal="left"/>
    </xf>
    <xf numFmtId="164" fontId="1" fillId="0" borderId="0" xfId="0" applyNumberFormat="1" applyFont="1" applyAlignment="1">
      <alignment horizontal="left"/>
    </xf>
    <xf numFmtId="0" fontId="0" fillId="0" borderId="0" xfId="0" applyAlignment="1">
      <alignment horizontal="left"/>
    </xf>
    <xf numFmtId="16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967740</xdr:colOff>
      <xdr:row>22</xdr:row>
      <xdr:rowOff>15240</xdr:rowOff>
    </xdr:from>
    <xdr:to>
      <xdr:col>4</xdr:col>
      <xdr:colOff>670560</xdr:colOff>
      <xdr:row>32</xdr:row>
      <xdr:rowOff>137160</xdr:rowOff>
    </xdr:to>
    <xdr:sp macro="" textlink="">
      <xdr:nvSpPr>
        <xdr:cNvPr id="2" name="TextBox 1">
          <a:extLst>
            <a:ext uri="{FF2B5EF4-FFF2-40B4-BE49-F238E27FC236}">
              <a16:creationId xmlns:a16="http://schemas.microsoft.com/office/drawing/2014/main" id="{E9750F3A-26E2-41F5-8C2E-F35935106BE2}"/>
            </a:ext>
          </a:extLst>
        </xdr:cNvPr>
        <xdr:cNvSpPr txBox="1"/>
      </xdr:nvSpPr>
      <xdr:spPr>
        <a:xfrm>
          <a:off x="967740" y="4198620"/>
          <a:ext cx="4030980" cy="1874520"/>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section is the data about assignments and docket hours for attorneys. It</a:t>
          </a:r>
          <a:r>
            <a:rPr lang="en-US" sz="1100" baseline="0"/>
            <a:t> is designed to show total assignments made during the last 365 days, although the spreadsheet could be used for any time period if properly modified. This data is updated based on the individual entries on the "Individual Assignment" tab. Use the Data Sources tab to create a list of your attorneys to select from.</a:t>
          </a:r>
        </a:p>
        <a:p>
          <a:endParaRPr lang="en-US" sz="1100" baseline="0"/>
        </a:p>
        <a:p>
          <a:r>
            <a:rPr lang="en-US" sz="1100" baseline="0"/>
            <a:t>If you need more space for additional attorneys you may insert a row. Drag formulas in columns B through N down.</a:t>
          </a:r>
          <a:endParaRPr lang="en-US" sz="1100"/>
        </a:p>
      </xdr:txBody>
    </xdr:sp>
    <xdr:clientData/>
  </xdr:twoCellAnchor>
  <xdr:twoCellAnchor>
    <xdr:from>
      <xdr:col>6</xdr:col>
      <xdr:colOff>7620</xdr:colOff>
      <xdr:row>21</xdr:row>
      <xdr:rowOff>137160</xdr:rowOff>
    </xdr:from>
    <xdr:to>
      <xdr:col>8</xdr:col>
      <xdr:colOff>434340</xdr:colOff>
      <xdr:row>30</xdr:row>
      <xdr:rowOff>91440</xdr:rowOff>
    </xdr:to>
    <xdr:sp macro="" textlink="">
      <xdr:nvSpPr>
        <xdr:cNvPr id="3" name="TextBox 2">
          <a:extLst>
            <a:ext uri="{FF2B5EF4-FFF2-40B4-BE49-F238E27FC236}">
              <a16:creationId xmlns:a16="http://schemas.microsoft.com/office/drawing/2014/main" id="{37F5476C-97CD-4393-B073-D96FB0DA1094}"/>
            </a:ext>
          </a:extLst>
        </xdr:cNvPr>
        <xdr:cNvSpPr txBox="1"/>
      </xdr:nvSpPr>
      <xdr:spPr>
        <a:xfrm>
          <a:off x="6088380" y="4145280"/>
          <a:ext cx="1645920" cy="1531620"/>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section uses the data from the Workload</a:t>
          </a:r>
          <a:r>
            <a:rPr lang="en-US" sz="1100" baseline="0"/>
            <a:t> section to the left to calculate what percentage of the attorney's annual cap has been reached.</a:t>
          </a:r>
          <a:endParaRPr lang="en-US" sz="1100"/>
        </a:p>
      </xdr:txBody>
    </xdr:sp>
    <xdr:clientData/>
  </xdr:twoCellAnchor>
  <xdr:twoCellAnchor>
    <xdr:from>
      <xdr:col>9</xdr:col>
      <xdr:colOff>617220</xdr:colOff>
      <xdr:row>22</xdr:row>
      <xdr:rowOff>7620</xdr:rowOff>
    </xdr:from>
    <xdr:to>
      <xdr:col>14</xdr:col>
      <xdr:colOff>320040</xdr:colOff>
      <xdr:row>26</xdr:row>
      <xdr:rowOff>121920</xdr:rowOff>
    </xdr:to>
    <xdr:sp macro="" textlink="">
      <xdr:nvSpPr>
        <xdr:cNvPr id="4" name="TextBox 3">
          <a:extLst>
            <a:ext uri="{FF2B5EF4-FFF2-40B4-BE49-F238E27FC236}">
              <a16:creationId xmlns:a16="http://schemas.microsoft.com/office/drawing/2014/main" id="{9BFFFF2D-2482-495B-81A3-A13EA0BAC859}"/>
            </a:ext>
          </a:extLst>
        </xdr:cNvPr>
        <xdr:cNvSpPr txBox="1"/>
      </xdr:nvSpPr>
      <xdr:spPr>
        <a:xfrm>
          <a:off x="8526780" y="4191000"/>
          <a:ext cx="4084320" cy="815340"/>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This section uses the data in the Workload</a:t>
          </a:r>
          <a:r>
            <a:rPr lang="en-US" sz="1100" baseline="0"/>
            <a:t> section to the left to calculate the number of assignments/docket hours an attorney has left for the year based on their workload to date. Each column is a </a:t>
          </a:r>
          <a:r>
            <a:rPr lang="en-US" sz="1100" b="1" u="sng" baseline="0"/>
            <a:t>maximum</a:t>
          </a:r>
          <a:r>
            <a:rPr lang="en-US" sz="1100" baseline="0"/>
            <a:t> for that category.</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213360</xdr:colOff>
      <xdr:row>1</xdr:row>
      <xdr:rowOff>53340</xdr:rowOff>
    </xdr:from>
    <xdr:to>
      <xdr:col>13</xdr:col>
      <xdr:colOff>243840</xdr:colOff>
      <xdr:row>18</xdr:row>
      <xdr:rowOff>60960</xdr:rowOff>
    </xdr:to>
    <xdr:sp macro="" textlink="">
      <xdr:nvSpPr>
        <xdr:cNvPr id="2" name="TextBox 1">
          <a:extLst>
            <a:ext uri="{FF2B5EF4-FFF2-40B4-BE49-F238E27FC236}">
              <a16:creationId xmlns:a16="http://schemas.microsoft.com/office/drawing/2014/main" id="{82E580F9-A352-D409-53DD-49CF2DA2CD97}"/>
            </a:ext>
          </a:extLst>
        </xdr:cNvPr>
        <xdr:cNvSpPr txBox="1"/>
      </xdr:nvSpPr>
      <xdr:spPr>
        <a:xfrm>
          <a:off x="8519160" y="228600"/>
          <a:ext cx="4297680" cy="2987040"/>
        </a:xfrm>
        <a:prstGeom prst="rect">
          <a:avLst/>
        </a:prstGeom>
        <a:solidFill>
          <a:schemeClr val="lt1"/>
        </a:solidFill>
        <a:ln w="1905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Individual assignments and docket shifts should be entered individually</a:t>
          </a:r>
          <a:r>
            <a:rPr lang="en-US" sz="1100" b="1" baseline="0"/>
            <a:t> on this sheet as follows:</a:t>
          </a:r>
        </a:p>
        <a:p>
          <a:r>
            <a:rPr lang="en-US" sz="1100" baseline="0"/>
            <a:t>1) Select the attorney name. (The list of available attorneys is based on the list of attorneys in "Data Sources" tab Column A. </a:t>
          </a:r>
        </a:p>
        <a:p>
          <a:r>
            <a:rPr lang="en-US" sz="1100" baseline="0"/>
            <a:t>2) Enter the date (MM/DD/YYYY) (The column will only allow a date)</a:t>
          </a:r>
        </a:p>
        <a:p>
          <a:r>
            <a:rPr lang="en-US" sz="1100" baseline="0"/>
            <a:t>3) Enter a description, such as case number. This column is optional and can include whatever information you want.</a:t>
          </a:r>
        </a:p>
        <a:p>
          <a:r>
            <a:rPr lang="en-US" sz="1100" baseline="0"/>
            <a:t>4) Select assignment type (F = Felony, NTM = Non-traffic misdemeanor, TM = Traffic Misdemeanor, PV = Probation Violation, Docket = Docket shift.</a:t>
          </a:r>
        </a:p>
        <a:p>
          <a:r>
            <a:rPr lang="en-US" sz="1100" baseline="0"/>
            <a:t>5) If Docket is selected for assignment type, enter the number of hours worked on the docket shift. These hours will only be captured on the main sheet if Docket is selected in assignment type.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426720</xdr:colOff>
      <xdr:row>10</xdr:row>
      <xdr:rowOff>60960</xdr:rowOff>
    </xdr:from>
    <xdr:to>
      <xdr:col>5</xdr:col>
      <xdr:colOff>487680</xdr:colOff>
      <xdr:row>12</xdr:row>
      <xdr:rowOff>0</xdr:rowOff>
    </xdr:to>
    <xdr:sp macro="" textlink="">
      <xdr:nvSpPr>
        <xdr:cNvPr id="2" name="TextBox 1">
          <a:extLst>
            <a:ext uri="{FF2B5EF4-FFF2-40B4-BE49-F238E27FC236}">
              <a16:creationId xmlns:a16="http://schemas.microsoft.com/office/drawing/2014/main" id="{DCE71511-1784-D233-7230-A5D302530B72}"/>
            </a:ext>
          </a:extLst>
        </xdr:cNvPr>
        <xdr:cNvSpPr txBox="1"/>
      </xdr:nvSpPr>
      <xdr:spPr>
        <a:xfrm>
          <a:off x="1440180" y="1813560"/>
          <a:ext cx="2499360" cy="2895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&lt;----Type Attorney Names in Column A</a:t>
          </a:r>
        </a:p>
      </xdr:txBody>
    </xdr:sp>
    <xdr:clientData/>
  </xdr:twoCellAnchor>
  <xdr:twoCellAnchor>
    <xdr:from>
      <xdr:col>9</xdr:col>
      <xdr:colOff>502920</xdr:colOff>
      <xdr:row>0</xdr:row>
      <xdr:rowOff>167640</xdr:rowOff>
    </xdr:from>
    <xdr:to>
      <xdr:col>13</xdr:col>
      <xdr:colOff>60960</xdr:colOff>
      <xdr:row>2</xdr:row>
      <xdr:rowOff>114300</xdr:rowOff>
    </xdr:to>
    <xdr:sp macro="" textlink="">
      <xdr:nvSpPr>
        <xdr:cNvPr id="3" name="TextBox 2">
          <a:extLst>
            <a:ext uri="{FF2B5EF4-FFF2-40B4-BE49-F238E27FC236}">
              <a16:creationId xmlns:a16="http://schemas.microsoft.com/office/drawing/2014/main" id="{830C2784-120A-736F-057A-6115934A70A0}"/>
            </a:ext>
          </a:extLst>
        </xdr:cNvPr>
        <xdr:cNvSpPr txBox="1"/>
      </xdr:nvSpPr>
      <xdr:spPr>
        <a:xfrm>
          <a:off x="6644640" y="167640"/>
          <a:ext cx="1996440" cy="29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&lt;---Updates</a:t>
          </a:r>
          <a:r>
            <a:rPr lang="en-US" sz="1100" b="1" baseline="0">
              <a:solidFill>
                <a:srgbClr val="FF0000"/>
              </a:solidFill>
            </a:rPr>
            <a:t> automatically</a:t>
          </a:r>
          <a:endParaRPr lang="en-US" sz="1100" b="1">
            <a:solidFill>
              <a:srgbClr val="FF0000"/>
            </a:solidFill>
          </a:endParaRPr>
        </a:p>
      </xdr:txBody>
    </xdr:sp>
    <xdr:clientData/>
  </xdr:twoCellAnchor>
  <xdr:twoCellAnchor>
    <xdr:from>
      <xdr:col>3</xdr:col>
      <xdr:colOff>480060</xdr:colOff>
      <xdr:row>3</xdr:row>
      <xdr:rowOff>106680</xdr:rowOff>
    </xdr:from>
    <xdr:to>
      <xdr:col>8</xdr:col>
      <xdr:colOff>160020</xdr:colOff>
      <xdr:row>5</xdr:row>
      <xdr:rowOff>30480</xdr:rowOff>
    </xdr:to>
    <xdr:sp macro="" textlink="">
      <xdr:nvSpPr>
        <xdr:cNvPr id="4" name="TextBox 3">
          <a:extLst>
            <a:ext uri="{FF2B5EF4-FFF2-40B4-BE49-F238E27FC236}">
              <a16:creationId xmlns:a16="http://schemas.microsoft.com/office/drawing/2014/main" id="{AAD5BD6D-0A88-2C19-0E5F-888EC1483DB6}"/>
            </a:ext>
          </a:extLst>
        </xdr:cNvPr>
        <xdr:cNvSpPr txBox="1"/>
      </xdr:nvSpPr>
      <xdr:spPr>
        <a:xfrm>
          <a:off x="2712720" y="632460"/>
          <a:ext cx="2979420" cy="2743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&lt;---Do not modify assignment</a:t>
          </a:r>
          <a:r>
            <a:rPr lang="en-US" sz="1100" b="1" baseline="0">
              <a:solidFill>
                <a:srgbClr val="FF0000"/>
              </a:solidFill>
            </a:rPr>
            <a:t> type list</a:t>
          </a:r>
          <a:endParaRPr lang="en-US" sz="1100" b="1">
            <a:solidFill>
              <a:srgbClr val="FF0000"/>
            </a:solidFill>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76CB83-862E-4D73-81BD-9A6E52FB2AA4}">
  <dimension ref="A1"/>
  <sheetViews>
    <sheetView workbookViewId="0">
      <selection activeCell="G4" sqref="G4"/>
    </sheetView>
  </sheetViews>
  <sheetFormatPr defaultRowHeight="13.8" x14ac:dyDescent="0.25"/>
  <cols>
    <col min="1" max="1" width="80.33203125" style="10" customWidth="1"/>
  </cols>
  <sheetData>
    <row r="1" spans="1:1" ht="207" x14ac:dyDescent="0.25">
      <c r="A1" s="10" t="s">
        <v>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58B7E-1C10-4BBA-9693-8E883ECF9878}">
  <dimension ref="A1:N21"/>
  <sheetViews>
    <sheetView tabSelected="1" workbookViewId="0">
      <selection activeCell="A6" sqref="A6"/>
    </sheetView>
  </sheetViews>
  <sheetFormatPr defaultRowHeight="13.8" x14ac:dyDescent="0.25"/>
  <cols>
    <col min="1" max="1" width="24.77734375" customWidth="1"/>
    <col min="2" max="6" width="12.77734375" style="1" customWidth="1"/>
    <col min="7" max="8" width="8.88671875" style="1"/>
    <col min="10" max="14" width="12.77734375" customWidth="1"/>
  </cols>
  <sheetData>
    <row r="1" spans="1:14" x14ac:dyDescent="0.25">
      <c r="B1" s="9" t="s">
        <v>26</v>
      </c>
      <c r="J1" s="9" t="s">
        <v>6</v>
      </c>
    </row>
    <row r="2" spans="1:14" s="4" customFormat="1" ht="40.049999999999997" customHeight="1" x14ac:dyDescent="0.25">
      <c r="A2" s="4" t="s">
        <v>0</v>
      </c>
      <c r="B2" s="5" t="s">
        <v>1</v>
      </c>
      <c r="C2" s="5" t="s">
        <v>3</v>
      </c>
      <c r="D2" s="5" t="s">
        <v>4</v>
      </c>
      <c r="E2" s="4" t="s">
        <v>2</v>
      </c>
      <c r="F2" s="4" t="s">
        <v>5</v>
      </c>
      <c r="G2" s="6"/>
      <c r="H2" s="4" t="s">
        <v>7</v>
      </c>
      <c r="I2" s="6"/>
      <c r="J2" s="5" t="s">
        <v>1</v>
      </c>
      <c r="K2" s="5" t="s">
        <v>3</v>
      </c>
      <c r="L2" s="5" t="s">
        <v>4</v>
      </c>
      <c r="M2" s="4" t="s">
        <v>2</v>
      </c>
      <c r="N2" s="4" t="s">
        <v>5</v>
      </c>
    </row>
    <row r="3" spans="1:14" x14ac:dyDescent="0.25">
      <c r="B3" s="1">
        <f ca="1">COUNTIFS('Individual Assignments'!$A:$A, Annual!$A3, 'Individual Assignments'!$D:$D, "F", 'Individual Assignments'!$B:$B, "&gt;="&amp;DataSources!$I$2)</f>
        <v>0</v>
      </c>
      <c r="C3" s="1">
        <f ca="1">COUNTIFS('Individual Assignments'!$A:$A, Annual!$A3, 'Individual Assignments'!$D:$D, "NTM", 'Individual Assignments'!$B:$B, "&gt;="&amp;DataSources!$I$2)</f>
        <v>0</v>
      </c>
      <c r="D3" s="1">
        <f ca="1">COUNTIFS('Individual Assignments'!$A:$A, Annual!$A3, 'Individual Assignments'!$D:$D, "TM", 'Individual Assignments'!$B:$B, "&gt;="&amp;DataSources!$I$2)</f>
        <v>0</v>
      </c>
      <c r="E3" s="1">
        <f ca="1">COUNTIFS('Individual Assignments'!$A:$A, Annual!$A3, 'Individual Assignments'!$D:$D, "PV", 'Individual Assignments'!$B:$B, "&gt;="&amp;DataSources!$I$2)</f>
        <v>0</v>
      </c>
      <c r="F3" s="1">
        <f ca="1">SUMIFS('Individual Assignments'!$E:$E, 'Individual Assignments'!$A:$A, Annual!$A3, 'Individual Assignments'!$D:$D, "docket", 'Individual Assignments'!$B:$B, "&gt;="&amp;DataSources!$I$2)</f>
        <v>0</v>
      </c>
      <c r="G3" s="3"/>
      <c r="H3" s="7">
        <f ca="1">(((((B3+(C3*0.375)+(D3*0.1875)+(E3*0.1875))/(150))))*100)+((F3/1856)*100)</f>
        <v>0</v>
      </c>
      <c r="I3" s="2"/>
      <c r="J3" s="7">
        <f ca="1">((100-H3)/100)*150</f>
        <v>150</v>
      </c>
      <c r="K3" s="7">
        <f ca="1">((100-H3)/100)*400</f>
        <v>400</v>
      </c>
      <c r="L3" s="7">
        <f ca="1">((100-H3)/100)*800</f>
        <v>800</v>
      </c>
      <c r="M3" s="7">
        <f ca="1">((100-H3)/100)*800</f>
        <v>800</v>
      </c>
      <c r="N3" s="7">
        <f ca="1">((100-H3)/100)*1856</f>
        <v>1856</v>
      </c>
    </row>
    <row r="4" spans="1:14" x14ac:dyDescent="0.25">
      <c r="B4" s="1">
        <f ca="1">COUNTIFS('Individual Assignments'!$A:$A, Annual!$A4, 'Individual Assignments'!$D:$D, "F", 'Individual Assignments'!$B:$B, "&gt;="&amp;DataSources!$I$2)</f>
        <v>0</v>
      </c>
      <c r="C4" s="1">
        <f ca="1">COUNTIFS('Individual Assignments'!$A:$A, Annual!$A4, 'Individual Assignments'!$D:$D, "NTM", 'Individual Assignments'!$B:$B, "&gt;="&amp;DataSources!$I$2)</f>
        <v>0</v>
      </c>
      <c r="D4" s="1">
        <f ca="1">COUNTIFS('Individual Assignments'!$A:$A, Annual!$A4, 'Individual Assignments'!$D:$D, "TM", 'Individual Assignments'!$B:$B, "&gt;="&amp;DataSources!$I$2)</f>
        <v>0</v>
      </c>
      <c r="E4" s="1">
        <f ca="1">COUNTIFS('Individual Assignments'!$A:$A, Annual!$A4, 'Individual Assignments'!$D:$D, "PV", 'Individual Assignments'!$B:$B, "&gt;="&amp;DataSources!$I$2)</f>
        <v>0</v>
      </c>
      <c r="F4" s="1">
        <f ca="1">SUMIFS('Individual Assignments'!$E:$E, 'Individual Assignments'!$A:$A, Annual!$A4, 'Individual Assignments'!$D:$D, "docket", 'Individual Assignments'!$B:$B, "&gt;="&amp;DataSources!$I$2)</f>
        <v>0</v>
      </c>
      <c r="G4" s="3"/>
      <c r="H4" s="7">
        <f t="shared" ref="H4:H20" ca="1" si="0">(((((B4+(C4*0.375)+(D4*0.1875)+(E4*0.1875))/(150))))*100)+((F4/1856)*100)</f>
        <v>0</v>
      </c>
      <c r="I4" s="2"/>
      <c r="J4" s="7">
        <f t="shared" ref="J4:J20" ca="1" si="1">((100-H4)/100)*150</f>
        <v>150</v>
      </c>
      <c r="K4" s="7">
        <f t="shared" ref="K4:K20" ca="1" si="2">((100-H4)/100)*400</f>
        <v>400</v>
      </c>
      <c r="L4" s="7">
        <f t="shared" ref="L4:L20" ca="1" si="3">((100-H4)/100)*800</f>
        <v>800</v>
      </c>
      <c r="M4" s="7">
        <f t="shared" ref="M4:M20" ca="1" si="4">((100-H4)/100)*800</f>
        <v>800</v>
      </c>
      <c r="N4" s="7">
        <f t="shared" ref="N4:N20" ca="1" si="5">((100-H4)/100)*1856</f>
        <v>1856</v>
      </c>
    </row>
    <row r="5" spans="1:14" x14ac:dyDescent="0.25">
      <c r="B5" s="1">
        <f ca="1">COUNTIFS('Individual Assignments'!$A:$A, Annual!$A5, 'Individual Assignments'!$D:$D, "F", 'Individual Assignments'!$B:$B, "&gt;="&amp;DataSources!$I$2)</f>
        <v>0</v>
      </c>
      <c r="C5" s="1">
        <f ca="1">COUNTIFS('Individual Assignments'!$A:$A, Annual!$A5, 'Individual Assignments'!$D:$D, "NTM", 'Individual Assignments'!$B:$B, "&gt;="&amp;DataSources!$I$2)</f>
        <v>0</v>
      </c>
      <c r="D5" s="1">
        <f ca="1">COUNTIFS('Individual Assignments'!$A:$A, Annual!$A5, 'Individual Assignments'!$D:$D, "TM", 'Individual Assignments'!$B:$B, "&gt;="&amp;DataSources!$I$2)</f>
        <v>0</v>
      </c>
      <c r="E5" s="1">
        <f ca="1">COUNTIFS('Individual Assignments'!$A:$A, Annual!$A5, 'Individual Assignments'!$D:$D, "PV", 'Individual Assignments'!$B:$B, "&gt;="&amp;DataSources!$I$2)</f>
        <v>0</v>
      </c>
      <c r="F5" s="1">
        <f ca="1">SUMIFS('Individual Assignments'!$E:$E, 'Individual Assignments'!$A:$A, Annual!$A5, 'Individual Assignments'!$D:$D, "docket", 'Individual Assignments'!$B:$B, "&gt;="&amp;DataSources!$I$2)</f>
        <v>0</v>
      </c>
      <c r="G5" s="3"/>
      <c r="H5" s="7">
        <f t="shared" ca="1" si="0"/>
        <v>0</v>
      </c>
      <c r="I5" s="2"/>
      <c r="J5" s="7">
        <f t="shared" ca="1" si="1"/>
        <v>150</v>
      </c>
      <c r="K5" s="7">
        <f t="shared" ca="1" si="2"/>
        <v>400</v>
      </c>
      <c r="L5" s="7">
        <f t="shared" ca="1" si="3"/>
        <v>800</v>
      </c>
      <c r="M5" s="7">
        <f t="shared" ca="1" si="4"/>
        <v>800</v>
      </c>
      <c r="N5" s="7">
        <f t="shared" ca="1" si="5"/>
        <v>1856</v>
      </c>
    </row>
    <row r="6" spans="1:14" x14ac:dyDescent="0.25">
      <c r="B6" s="1">
        <f ca="1">COUNTIFS('Individual Assignments'!$A:$A, Annual!$A6, 'Individual Assignments'!$D:$D, "F", 'Individual Assignments'!$B:$B, "&gt;="&amp;DataSources!$I$2)</f>
        <v>0</v>
      </c>
      <c r="C6" s="1">
        <f ca="1">COUNTIFS('Individual Assignments'!$A:$A, Annual!$A6, 'Individual Assignments'!$D:$D, "NTM", 'Individual Assignments'!$B:$B, "&gt;="&amp;DataSources!$I$2)</f>
        <v>0</v>
      </c>
      <c r="D6" s="1">
        <f ca="1">COUNTIFS('Individual Assignments'!$A:$A, Annual!$A6, 'Individual Assignments'!$D:$D, "TM", 'Individual Assignments'!$B:$B, "&gt;="&amp;DataSources!$I$2)</f>
        <v>0</v>
      </c>
      <c r="E6" s="1">
        <f ca="1">COUNTIFS('Individual Assignments'!$A:$A, Annual!$A6, 'Individual Assignments'!$D:$D, "PV", 'Individual Assignments'!$B:$B, "&gt;="&amp;DataSources!$I$2)</f>
        <v>0</v>
      </c>
      <c r="F6" s="1">
        <f ca="1">SUMIFS('Individual Assignments'!$E:$E, 'Individual Assignments'!$A:$A, Annual!$A6, 'Individual Assignments'!$D:$D, "docket", 'Individual Assignments'!$B:$B, "&gt;="&amp;DataSources!$I$2)</f>
        <v>0</v>
      </c>
      <c r="G6" s="3"/>
      <c r="H6" s="7">
        <f t="shared" ca="1" si="0"/>
        <v>0</v>
      </c>
      <c r="I6" s="2"/>
      <c r="J6" s="7">
        <f t="shared" ca="1" si="1"/>
        <v>150</v>
      </c>
      <c r="K6" s="7">
        <f t="shared" ca="1" si="2"/>
        <v>400</v>
      </c>
      <c r="L6" s="7">
        <f t="shared" ca="1" si="3"/>
        <v>800</v>
      </c>
      <c r="M6" s="7">
        <f t="shared" ca="1" si="4"/>
        <v>800</v>
      </c>
      <c r="N6" s="7">
        <f t="shared" ca="1" si="5"/>
        <v>1856</v>
      </c>
    </row>
    <row r="7" spans="1:14" x14ac:dyDescent="0.25">
      <c r="B7" s="1">
        <f ca="1">COUNTIFS('Individual Assignments'!$A:$A, Annual!$A7, 'Individual Assignments'!$D:$D, "F", 'Individual Assignments'!$B:$B, "&gt;="&amp;DataSources!$I$2)</f>
        <v>0</v>
      </c>
      <c r="C7" s="1">
        <f ca="1">COUNTIFS('Individual Assignments'!$A:$A, Annual!$A7, 'Individual Assignments'!$D:$D, "NTM", 'Individual Assignments'!$B:$B, "&gt;="&amp;DataSources!$I$2)</f>
        <v>0</v>
      </c>
      <c r="D7" s="1">
        <f ca="1">COUNTIFS('Individual Assignments'!$A:$A, Annual!$A7, 'Individual Assignments'!$D:$D, "TM", 'Individual Assignments'!$B:$B, "&gt;="&amp;DataSources!$I$2)</f>
        <v>0</v>
      </c>
      <c r="E7" s="1">
        <f ca="1">COUNTIFS('Individual Assignments'!$A:$A, Annual!$A7, 'Individual Assignments'!$D:$D, "PV", 'Individual Assignments'!$B:$B, "&gt;="&amp;DataSources!$I$2)</f>
        <v>0</v>
      </c>
      <c r="F7" s="1">
        <f ca="1">SUMIFS('Individual Assignments'!$E:$E, 'Individual Assignments'!$A:$A, Annual!$A7, 'Individual Assignments'!$D:$D, "docket", 'Individual Assignments'!$B:$B, "&gt;="&amp;DataSources!$I$2)</f>
        <v>0</v>
      </c>
      <c r="G7" s="3"/>
      <c r="H7" s="7">
        <f t="shared" ca="1" si="0"/>
        <v>0</v>
      </c>
      <c r="I7" s="2"/>
      <c r="J7" s="7">
        <f t="shared" ca="1" si="1"/>
        <v>150</v>
      </c>
      <c r="K7" s="7">
        <f t="shared" ca="1" si="2"/>
        <v>400</v>
      </c>
      <c r="L7" s="7">
        <f t="shared" ca="1" si="3"/>
        <v>800</v>
      </c>
      <c r="M7" s="7">
        <f t="shared" ca="1" si="4"/>
        <v>800</v>
      </c>
      <c r="N7" s="7">
        <f t="shared" ca="1" si="5"/>
        <v>1856</v>
      </c>
    </row>
    <row r="8" spans="1:14" x14ac:dyDescent="0.25">
      <c r="B8" s="1">
        <f ca="1">COUNTIFS('Individual Assignments'!$A:$A, Annual!$A8, 'Individual Assignments'!$D:$D, "F", 'Individual Assignments'!$B:$B, "&gt;="&amp;DataSources!$I$2)</f>
        <v>0</v>
      </c>
      <c r="C8" s="1">
        <f ca="1">COUNTIFS('Individual Assignments'!$A:$A, Annual!$A8, 'Individual Assignments'!$D:$D, "NTM", 'Individual Assignments'!$B:$B, "&gt;="&amp;DataSources!$I$2)</f>
        <v>0</v>
      </c>
      <c r="D8" s="1">
        <f ca="1">COUNTIFS('Individual Assignments'!$A:$A, Annual!$A8, 'Individual Assignments'!$D:$D, "TM", 'Individual Assignments'!$B:$B, "&gt;="&amp;DataSources!$I$2)</f>
        <v>0</v>
      </c>
      <c r="E8" s="1">
        <f ca="1">COUNTIFS('Individual Assignments'!$A:$A, Annual!$A8, 'Individual Assignments'!$D:$D, "PV", 'Individual Assignments'!$B:$B, "&gt;="&amp;DataSources!$I$2)</f>
        <v>0</v>
      </c>
      <c r="F8" s="1">
        <f ca="1">SUMIFS('Individual Assignments'!$E:$E, 'Individual Assignments'!$A:$A, Annual!$A8, 'Individual Assignments'!$D:$D, "docket", 'Individual Assignments'!$B:$B, "&gt;="&amp;DataSources!$I$2)</f>
        <v>0</v>
      </c>
      <c r="G8" s="3"/>
      <c r="H8" s="7">
        <f t="shared" ca="1" si="0"/>
        <v>0</v>
      </c>
      <c r="I8" s="2"/>
      <c r="J8" s="7">
        <f t="shared" ca="1" si="1"/>
        <v>150</v>
      </c>
      <c r="K8" s="7">
        <f t="shared" ca="1" si="2"/>
        <v>400</v>
      </c>
      <c r="L8" s="7">
        <f t="shared" ca="1" si="3"/>
        <v>800</v>
      </c>
      <c r="M8" s="7">
        <f t="shared" ca="1" si="4"/>
        <v>800</v>
      </c>
      <c r="N8" s="7">
        <f t="shared" ca="1" si="5"/>
        <v>1856</v>
      </c>
    </row>
    <row r="9" spans="1:14" x14ac:dyDescent="0.25">
      <c r="B9" s="1">
        <f ca="1">COUNTIFS('Individual Assignments'!$A:$A, Annual!$A9, 'Individual Assignments'!$D:$D, "F", 'Individual Assignments'!$B:$B, "&gt;="&amp;DataSources!$I$2)</f>
        <v>0</v>
      </c>
      <c r="C9" s="1">
        <f ca="1">COUNTIFS('Individual Assignments'!$A:$A, Annual!$A9, 'Individual Assignments'!$D:$D, "NTM", 'Individual Assignments'!$B:$B, "&gt;="&amp;DataSources!$I$2)</f>
        <v>0</v>
      </c>
      <c r="D9" s="1">
        <f ca="1">COUNTIFS('Individual Assignments'!$A:$A, Annual!$A9, 'Individual Assignments'!$D:$D, "TM", 'Individual Assignments'!$B:$B, "&gt;="&amp;DataSources!$I$2)</f>
        <v>0</v>
      </c>
      <c r="E9" s="1">
        <f ca="1">COUNTIFS('Individual Assignments'!$A:$A, Annual!$A9, 'Individual Assignments'!$D:$D, "PV", 'Individual Assignments'!$B:$B, "&gt;="&amp;DataSources!$I$2)</f>
        <v>0</v>
      </c>
      <c r="F9" s="1">
        <f ca="1">SUMIFS('Individual Assignments'!$E:$E, 'Individual Assignments'!$A:$A, Annual!$A9, 'Individual Assignments'!$D:$D, "docket", 'Individual Assignments'!$B:$B, "&gt;="&amp;DataSources!$I$2)</f>
        <v>0</v>
      </c>
      <c r="G9" s="3"/>
      <c r="H9" s="7">
        <f t="shared" ca="1" si="0"/>
        <v>0</v>
      </c>
      <c r="I9" s="2"/>
      <c r="J9" s="7">
        <f t="shared" ca="1" si="1"/>
        <v>150</v>
      </c>
      <c r="K9" s="7">
        <f t="shared" ca="1" si="2"/>
        <v>400</v>
      </c>
      <c r="L9" s="7">
        <f t="shared" ca="1" si="3"/>
        <v>800</v>
      </c>
      <c r="M9" s="7">
        <f t="shared" ca="1" si="4"/>
        <v>800</v>
      </c>
      <c r="N9" s="7">
        <f t="shared" ca="1" si="5"/>
        <v>1856</v>
      </c>
    </row>
    <row r="10" spans="1:14" x14ac:dyDescent="0.25">
      <c r="B10" s="1">
        <f ca="1">COUNTIFS('Individual Assignments'!$A:$A, Annual!$A10, 'Individual Assignments'!$D:$D, "F", 'Individual Assignments'!$B:$B, "&gt;="&amp;DataSources!$I$2)</f>
        <v>0</v>
      </c>
      <c r="C10" s="1">
        <f ca="1">COUNTIFS('Individual Assignments'!$A:$A, Annual!$A10, 'Individual Assignments'!$D:$D, "NTM", 'Individual Assignments'!$B:$B, "&gt;="&amp;DataSources!$I$2)</f>
        <v>0</v>
      </c>
      <c r="D10" s="1">
        <f ca="1">COUNTIFS('Individual Assignments'!$A:$A, Annual!$A10, 'Individual Assignments'!$D:$D, "TM", 'Individual Assignments'!$B:$B, "&gt;="&amp;DataSources!$I$2)</f>
        <v>0</v>
      </c>
      <c r="E10" s="1">
        <f ca="1">COUNTIFS('Individual Assignments'!$A:$A, Annual!$A10, 'Individual Assignments'!$D:$D, "PV", 'Individual Assignments'!$B:$B, "&gt;="&amp;DataSources!$I$2)</f>
        <v>0</v>
      </c>
      <c r="F10" s="1">
        <f ca="1">SUMIFS('Individual Assignments'!$E:$E, 'Individual Assignments'!$A:$A, Annual!$A10, 'Individual Assignments'!$D:$D, "docket", 'Individual Assignments'!$B:$B, "&gt;="&amp;DataSources!$I$2)</f>
        <v>0</v>
      </c>
      <c r="G10" s="3"/>
      <c r="H10" s="7">
        <f t="shared" ca="1" si="0"/>
        <v>0</v>
      </c>
      <c r="I10" s="2"/>
      <c r="J10" s="7">
        <f t="shared" ca="1" si="1"/>
        <v>150</v>
      </c>
      <c r="K10" s="7">
        <f t="shared" ca="1" si="2"/>
        <v>400</v>
      </c>
      <c r="L10" s="7">
        <f t="shared" ca="1" si="3"/>
        <v>800</v>
      </c>
      <c r="M10" s="7">
        <f t="shared" ca="1" si="4"/>
        <v>800</v>
      </c>
      <c r="N10" s="7">
        <f t="shared" ca="1" si="5"/>
        <v>1856</v>
      </c>
    </row>
    <row r="11" spans="1:14" x14ac:dyDescent="0.25">
      <c r="B11" s="1">
        <f ca="1">COUNTIFS('Individual Assignments'!$A:$A, Annual!$A11, 'Individual Assignments'!$D:$D, "F", 'Individual Assignments'!$B:$B, "&gt;="&amp;DataSources!$I$2)</f>
        <v>0</v>
      </c>
      <c r="C11" s="1">
        <f ca="1">COUNTIFS('Individual Assignments'!$A:$A, Annual!$A11, 'Individual Assignments'!$D:$D, "NTM", 'Individual Assignments'!$B:$B, "&gt;="&amp;DataSources!$I$2)</f>
        <v>0</v>
      </c>
      <c r="D11" s="1">
        <f ca="1">COUNTIFS('Individual Assignments'!$A:$A, Annual!$A11, 'Individual Assignments'!$D:$D, "TM", 'Individual Assignments'!$B:$B, "&gt;="&amp;DataSources!$I$2)</f>
        <v>0</v>
      </c>
      <c r="E11" s="1">
        <f ca="1">COUNTIFS('Individual Assignments'!$A:$A, Annual!$A11, 'Individual Assignments'!$D:$D, "PV", 'Individual Assignments'!$B:$B, "&gt;="&amp;DataSources!$I$2)</f>
        <v>0</v>
      </c>
      <c r="F11" s="1">
        <f ca="1">SUMIFS('Individual Assignments'!$E:$E, 'Individual Assignments'!$A:$A, Annual!$A11, 'Individual Assignments'!$D:$D, "docket", 'Individual Assignments'!$B:$B, "&gt;="&amp;DataSources!$I$2)</f>
        <v>0</v>
      </c>
      <c r="G11" s="3"/>
      <c r="H11" s="7">
        <f t="shared" ca="1" si="0"/>
        <v>0</v>
      </c>
      <c r="I11" s="2"/>
      <c r="J11" s="7">
        <f t="shared" ca="1" si="1"/>
        <v>150</v>
      </c>
      <c r="K11" s="7">
        <f t="shared" ca="1" si="2"/>
        <v>400</v>
      </c>
      <c r="L11" s="7">
        <f t="shared" ca="1" si="3"/>
        <v>800</v>
      </c>
      <c r="M11" s="7">
        <f t="shared" ca="1" si="4"/>
        <v>800</v>
      </c>
      <c r="N11" s="7">
        <f t="shared" ca="1" si="5"/>
        <v>1856</v>
      </c>
    </row>
    <row r="12" spans="1:14" x14ac:dyDescent="0.25">
      <c r="B12" s="1">
        <f ca="1">COUNTIFS('Individual Assignments'!$A:$A, Annual!$A12, 'Individual Assignments'!$D:$D, "F", 'Individual Assignments'!$B:$B, "&gt;="&amp;DataSources!$I$2)</f>
        <v>0</v>
      </c>
      <c r="C12" s="1">
        <f ca="1">COUNTIFS('Individual Assignments'!$A:$A, Annual!$A12, 'Individual Assignments'!$D:$D, "NTM", 'Individual Assignments'!$B:$B, "&gt;="&amp;DataSources!$I$2)</f>
        <v>0</v>
      </c>
      <c r="D12" s="1">
        <f ca="1">COUNTIFS('Individual Assignments'!$A:$A, Annual!$A12, 'Individual Assignments'!$D:$D, "TM", 'Individual Assignments'!$B:$B, "&gt;="&amp;DataSources!$I$2)</f>
        <v>0</v>
      </c>
      <c r="E12" s="1">
        <f ca="1">COUNTIFS('Individual Assignments'!$A:$A, Annual!$A12, 'Individual Assignments'!$D:$D, "PV", 'Individual Assignments'!$B:$B, "&gt;="&amp;DataSources!$I$2)</f>
        <v>0</v>
      </c>
      <c r="F12" s="1">
        <f ca="1">SUMIFS('Individual Assignments'!$E:$E, 'Individual Assignments'!$A:$A, Annual!$A12, 'Individual Assignments'!$D:$D, "docket", 'Individual Assignments'!$B:$B, "&gt;="&amp;DataSources!$I$2)</f>
        <v>0</v>
      </c>
      <c r="G12" s="3"/>
      <c r="H12" s="7">
        <f t="shared" ca="1" si="0"/>
        <v>0</v>
      </c>
      <c r="I12" s="2"/>
      <c r="J12" s="7">
        <f t="shared" ca="1" si="1"/>
        <v>150</v>
      </c>
      <c r="K12" s="7">
        <f t="shared" ca="1" si="2"/>
        <v>400</v>
      </c>
      <c r="L12" s="7">
        <f t="shared" ca="1" si="3"/>
        <v>800</v>
      </c>
      <c r="M12" s="7">
        <f t="shared" ca="1" si="4"/>
        <v>800</v>
      </c>
      <c r="N12" s="7">
        <f t="shared" ca="1" si="5"/>
        <v>1856</v>
      </c>
    </row>
    <row r="13" spans="1:14" x14ac:dyDescent="0.25">
      <c r="B13" s="1">
        <f ca="1">COUNTIFS('Individual Assignments'!$A:$A, Annual!$A13, 'Individual Assignments'!$D:$D, "F", 'Individual Assignments'!$B:$B, "&gt;="&amp;DataSources!$I$2)</f>
        <v>0</v>
      </c>
      <c r="C13" s="1">
        <f ca="1">COUNTIFS('Individual Assignments'!$A:$A, Annual!$A13, 'Individual Assignments'!$D:$D, "NTM", 'Individual Assignments'!$B:$B, "&gt;="&amp;DataSources!$I$2)</f>
        <v>0</v>
      </c>
      <c r="D13" s="1">
        <f ca="1">COUNTIFS('Individual Assignments'!$A:$A, Annual!$A13, 'Individual Assignments'!$D:$D, "TM", 'Individual Assignments'!$B:$B, "&gt;="&amp;DataSources!$I$2)</f>
        <v>0</v>
      </c>
      <c r="E13" s="1">
        <f ca="1">COUNTIFS('Individual Assignments'!$A:$A, Annual!$A13, 'Individual Assignments'!$D:$D, "PV", 'Individual Assignments'!$B:$B, "&gt;="&amp;DataSources!$I$2)</f>
        <v>0</v>
      </c>
      <c r="F13" s="1">
        <f ca="1">SUMIFS('Individual Assignments'!$E:$E, 'Individual Assignments'!$A:$A, Annual!$A13, 'Individual Assignments'!$D:$D, "docket", 'Individual Assignments'!$B:$B, "&gt;="&amp;DataSources!$I$2)</f>
        <v>0</v>
      </c>
      <c r="G13" s="3"/>
      <c r="H13" s="7">
        <f t="shared" ca="1" si="0"/>
        <v>0</v>
      </c>
      <c r="I13" s="2"/>
      <c r="J13" s="7">
        <f t="shared" ca="1" si="1"/>
        <v>150</v>
      </c>
      <c r="K13" s="7">
        <f t="shared" ca="1" si="2"/>
        <v>400</v>
      </c>
      <c r="L13" s="7">
        <f t="shared" ca="1" si="3"/>
        <v>800</v>
      </c>
      <c r="M13" s="7">
        <f t="shared" ca="1" si="4"/>
        <v>800</v>
      </c>
      <c r="N13" s="7">
        <f t="shared" ca="1" si="5"/>
        <v>1856</v>
      </c>
    </row>
    <row r="14" spans="1:14" x14ac:dyDescent="0.25">
      <c r="B14" s="1">
        <f ca="1">COUNTIFS('Individual Assignments'!$A:$A, Annual!$A14, 'Individual Assignments'!$D:$D, "F", 'Individual Assignments'!$B:$B, "&gt;="&amp;DataSources!$I$2)</f>
        <v>0</v>
      </c>
      <c r="C14" s="1">
        <f ca="1">COUNTIFS('Individual Assignments'!$A:$A, Annual!$A14, 'Individual Assignments'!$D:$D, "NTM", 'Individual Assignments'!$B:$B, "&gt;="&amp;DataSources!$I$2)</f>
        <v>0</v>
      </c>
      <c r="D14" s="1">
        <f ca="1">COUNTIFS('Individual Assignments'!$A:$A, Annual!$A14, 'Individual Assignments'!$D:$D, "TM", 'Individual Assignments'!$B:$B, "&gt;="&amp;DataSources!$I$2)</f>
        <v>0</v>
      </c>
      <c r="E14" s="1">
        <f ca="1">COUNTIFS('Individual Assignments'!$A:$A, Annual!$A14, 'Individual Assignments'!$D:$D, "PV", 'Individual Assignments'!$B:$B, "&gt;="&amp;DataSources!$I$2)</f>
        <v>0</v>
      </c>
      <c r="F14" s="1">
        <f ca="1">SUMIFS('Individual Assignments'!$E:$E, 'Individual Assignments'!$A:$A, Annual!$A14, 'Individual Assignments'!$D:$D, "docket", 'Individual Assignments'!$B:$B, "&gt;="&amp;DataSources!$I$2)</f>
        <v>0</v>
      </c>
      <c r="G14" s="3"/>
      <c r="H14" s="7">
        <f t="shared" ca="1" si="0"/>
        <v>0</v>
      </c>
      <c r="I14" s="2"/>
      <c r="J14" s="7">
        <f t="shared" ca="1" si="1"/>
        <v>150</v>
      </c>
      <c r="K14" s="7">
        <f t="shared" ca="1" si="2"/>
        <v>400</v>
      </c>
      <c r="L14" s="7">
        <f t="shared" ca="1" si="3"/>
        <v>800</v>
      </c>
      <c r="M14" s="7">
        <f t="shared" ca="1" si="4"/>
        <v>800</v>
      </c>
      <c r="N14" s="7">
        <f t="shared" ca="1" si="5"/>
        <v>1856</v>
      </c>
    </row>
    <row r="15" spans="1:14" x14ac:dyDescent="0.25">
      <c r="B15" s="1">
        <f ca="1">COUNTIFS('Individual Assignments'!$A:$A, Annual!$A15, 'Individual Assignments'!$D:$D, "F", 'Individual Assignments'!$B:$B, "&gt;="&amp;DataSources!$I$2)</f>
        <v>0</v>
      </c>
      <c r="C15" s="1">
        <f ca="1">COUNTIFS('Individual Assignments'!$A:$A, Annual!$A15, 'Individual Assignments'!$D:$D, "NTM", 'Individual Assignments'!$B:$B, "&gt;="&amp;DataSources!$I$2)</f>
        <v>0</v>
      </c>
      <c r="D15" s="1">
        <f ca="1">COUNTIFS('Individual Assignments'!$A:$A, Annual!$A15, 'Individual Assignments'!$D:$D, "TM", 'Individual Assignments'!$B:$B, "&gt;="&amp;DataSources!$I$2)</f>
        <v>0</v>
      </c>
      <c r="E15" s="1">
        <f ca="1">COUNTIFS('Individual Assignments'!$A:$A, Annual!$A15, 'Individual Assignments'!$D:$D, "PV", 'Individual Assignments'!$B:$B, "&gt;="&amp;DataSources!$I$2)</f>
        <v>0</v>
      </c>
      <c r="F15" s="1">
        <f ca="1">SUMIFS('Individual Assignments'!$E:$E, 'Individual Assignments'!$A:$A, Annual!$A15, 'Individual Assignments'!$D:$D, "docket", 'Individual Assignments'!$B:$B, "&gt;="&amp;DataSources!$I$2)</f>
        <v>0</v>
      </c>
      <c r="G15" s="3"/>
      <c r="H15" s="7">
        <f t="shared" ca="1" si="0"/>
        <v>0</v>
      </c>
      <c r="I15" s="2"/>
      <c r="J15" s="7">
        <f t="shared" ca="1" si="1"/>
        <v>150</v>
      </c>
      <c r="K15" s="7">
        <f t="shared" ca="1" si="2"/>
        <v>400</v>
      </c>
      <c r="L15" s="7">
        <f t="shared" ca="1" si="3"/>
        <v>800</v>
      </c>
      <c r="M15" s="7">
        <f t="shared" ca="1" si="4"/>
        <v>800</v>
      </c>
      <c r="N15" s="7">
        <f t="shared" ca="1" si="5"/>
        <v>1856</v>
      </c>
    </row>
    <row r="16" spans="1:14" x14ac:dyDescent="0.25">
      <c r="B16" s="1">
        <f ca="1">COUNTIFS('Individual Assignments'!$A:$A, Annual!$A16, 'Individual Assignments'!$D:$D, "F", 'Individual Assignments'!$B:$B, "&gt;="&amp;DataSources!$I$2)</f>
        <v>0</v>
      </c>
      <c r="C16" s="1">
        <f ca="1">COUNTIFS('Individual Assignments'!$A:$A, Annual!$A16, 'Individual Assignments'!$D:$D, "NTM", 'Individual Assignments'!$B:$B, "&gt;="&amp;DataSources!$I$2)</f>
        <v>0</v>
      </c>
      <c r="D16" s="1">
        <f ca="1">COUNTIFS('Individual Assignments'!$A:$A, Annual!$A16, 'Individual Assignments'!$D:$D, "TM", 'Individual Assignments'!$B:$B, "&gt;="&amp;DataSources!$I$2)</f>
        <v>0</v>
      </c>
      <c r="E16" s="1">
        <f ca="1">COUNTIFS('Individual Assignments'!$A:$A, Annual!$A16, 'Individual Assignments'!$D:$D, "PV", 'Individual Assignments'!$B:$B, "&gt;="&amp;DataSources!$I$2)</f>
        <v>0</v>
      </c>
      <c r="F16" s="1">
        <f ca="1">SUMIFS('Individual Assignments'!$E:$E, 'Individual Assignments'!$A:$A, Annual!$A16, 'Individual Assignments'!$D:$D, "docket", 'Individual Assignments'!$B:$B, "&gt;="&amp;DataSources!$I$2)</f>
        <v>0</v>
      </c>
      <c r="G16" s="3"/>
      <c r="H16" s="7">
        <f t="shared" ca="1" si="0"/>
        <v>0</v>
      </c>
      <c r="I16" s="2"/>
      <c r="J16" s="7">
        <f t="shared" ca="1" si="1"/>
        <v>150</v>
      </c>
      <c r="K16" s="7">
        <f t="shared" ca="1" si="2"/>
        <v>400</v>
      </c>
      <c r="L16" s="7">
        <f t="shared" ca="1" si="3"/>
        <v>800</v>
      </c>
      <c r="M16" s="7">
        <f t="shared" ca="1" si="4"/>
        <v>800</v>
      </c>
      <c r="N16" s="7">
        <f t="shared" ca="1" si="5"/>
        <v>1856</v>
      </c>
    </row>
    <row r="17" spans="1:14" x14ac:dyDescent="0.25">
      <c r="B17" s="1">
        <f ca="1">COUNTIFS('Individual Assignments'!$A:$A, Annual!$A17, 'Individual Assignments'!$D:$D, "F", 'Individual Assignments'!$B:$B, "&gt;="&amp;DataSources!$I$2)</f>
        <v>0</v>
      </c>
      <c r="C17" s="1">
        <f ca="1">COUNTIFS('Individual Assignments'!$A:$A, Annual!$A17, 'Individual Assignments'!$D:$D, "NTM", 'Individual Assignments'!$B:$B, "&gt;="&amp;DataSources!$I$2)</f>
        <v>0</v>
      </c>
      <c r="D17" s="1">
        <f ca="1">COUNTIFS('Individual Assignments'!$A:$A, Annual!$A17, 'Individual Assignments'!$D:$D, "TM", 'Individual Assignments'!$B:$B, "&gt;="&amp;DataSources!$I$2)</f>
        <v>0</v>
      </c>
      <c r="E17" s="1">
        <f ca="1">COUNTIFS('Individual Assignments'!$A:$A, Annual!$A17, 'Individual Assignments'!$D:$D, "PV", 'Individual Assignments'!$B:$B, "&gt;="&amp;DataSources!$I$2)</f>
        <v>0</v>
      </c>
      <c r="F17" s="1">
        <f ca="1">SUMIFS('Individual Assignments'!$E:$E, 'Individual Assignments'!$A:$A, Annual!$A17, 'Individual Assignments'!$D:$D, "docket", 'Individual Assignments'!$B:$B, "&gt;="&amp;DataSources!$I$2)</f>
        <v>0</v>
      </c>
      <c r="G17" s="3"/>
      <c r="H17" s="7">
        <f t="shared" ca="1" si="0"/>
        <v>0</v>
      </c>
      <c r="I17" s="2"/>
      <c r="J17" s="7">
        <f t="shared" ca="1" si="1"/>
        <v>150</v>
      </c>
      <c r="K17" s="7">
        <f t="shared" ca="1" si="2"/>
        <v>400</v>
      </c>
      <c r="L17" s="7">
        <f t="shared" ca="1" si="3"/>
        <v>800</v>
      </c>
      <c r="M17" s="7">
        <f t="shared" ca="1" si="4"/>
        <v>800</v>
      </c>
      <c r="N17" s="7">
        <f t="shared" ca="1" si="5"/>
        <v>1856</v>
      </c>
    </row>
    <row r="18" spans="1:14" x14ac:dyDescent="0.25">
      <c r="B18" s="1">
        <f ca="1">COUNTIFS('Individual Assignments'!$A:$A, Annual!$A18, 'Individual Assignments'!$D:$D, "F", 'Individual Assignments'!$B:$B, "&gt;="&amp;DataSources!$I$2)</f>
        <v>0</v>
      </c>
      <c r="C18" s="1">
        <f ca="1">COUNTIFS('Individual Assignments'!$A:$A, Annual!$A18, 'Individual Assignments'!$D:$D, "NTM", 'Individual Assignments'!$B:$B, "&gt;="&amp;DataSources!$I$2)</f>
        <v>0</v>
      </c>
      <c r="D18" s="1">
        <f ca="1">COUNTIFS('Individual Assignments'!$A:$A, Annual!$A18, 'Individual Assignments'!$D:$D, "TM", 'Individual Assignments'!$B:$B, "&gt;="&amp;DataSources!$I$2)</f>
        <v>0</v>
      </c>
      <c r="E18" s="1">
        <f ca="1">COUNTIFS('Individual Assignments'!$A:$A, Annual!$A18, 'Individual Assignments'!$D:$D, "PV", 'Individual Assignments'!$B:$B, "&gt;="&amp;DataSources!$I$2)</f>
        <v>0</v>
      </c>
      <c r="F18" s="1">
        <f ca="1">SUMIFS('Individual Assignments'!$E:$E, 'Individual Assignments'!$A:$A, Annual!$A18, 'Individual Assignments'!$D:$D, "docket", 'Individual Assignments'!$B:$B, "&gt;="&amp;DataSources!$I$2)</f>
        <v>0</v>
      </c>
      <c r="G18" s="3"/>
      <c r="H18" s="7">
        <f t="shared" ca="1" si="0"/>
        <v>0</v>
      </c>
      <c r="I18" s="2"/>
      <c r="J18" s="7">
        <f t="shared" ca="1" si="1"/>
        <v>150</v>
      </c>
      <c r="K18" s="7">
        <f t="shared" ca="1" si="2"/>
        <v>400</v>
      </c>
      <c r="L18" s="7">
        <f t="shared" ca="1" si="3"/>
        <v>800</v>
      </c>
      <c r="M18" s="7">
        <f t="shared" ca="1" si="4"/>
        <v>800</v>
      </c>
      <c r="N18" s="7">
        <f t="shared" ca="1" si="5"/>
        <v>1856</v>
      </c>
    </row>
    <row r="19" spans="1:14" x14ac:dyDescent="0.25">
      <c r="B19" s="1">
        <f ca="1">COUNTIFS('Individual Assignments'!$A:$A, Annual!$A19, 'Individual Assignments'!$D:$D, "F", 'Individual Assignments'!$B:$B, "&gt;="&amp;DataSources!$I$2)</f>
        <v>0</v>
      </c>
      <c r="C19" s="1">
        <f ca="1">COUNTIFS('Individual Assignments'!$A:$A, Annual!$A19, 'Individual Assignments'!$D:$D, "NTM", 'Individual Assignments'!$B:$B, "&gt;="&amp;DataSources!$I$2)</f>
        <v>0</v>
      </c>
      <c r="D19" s="1">
        <f ca="1">COUNTIFS('Individual Assignments'!$A:$A, Annual!$A19, 'Individual Assignments'!$D:$D, "TM", 'Individual Assignments'!$B:$B, "&gt;="&amp;DataSources!$I$2)</f>
        <v>0</v>
      </c>
      <c r="E19" s="1">
        <f ca="1">COUNTIFS('Individual Assignments'!$A:$A, Annual!$A19, 'Individual Assignments'!$D:$D, "PV", 'Individual Assignments'!$B:$B, "&gt;="&amp;DataSources!$I$2)</f>
        <v>0</v>
      </c>
      <c r="F19" s="1">
        <f ca="1">SUMIFS('Individual Assignments'!$E:$E, 'Individual Assignments'!$A:$A, Annual!$A19, 'Individual Assignments'!$D:$D, "docket", 'Individual Assignments'!$B:$B, "&gt;="&amp;DataSources!$I$2)</f>
        <v>0</v>
      </c>
      <c r="G19" s="3"/>
      <c r="H19" s="7">
        <f t="shared" ca="1" si="0"/>
        <v>0</v>
      </c>
      <c r="I19" s="2"/>
      <c r="J19" s="7">
        <f t="shared" ca="1" si="1"/>
        <v>150</v>
      </c>
      <c r="K19" s="7">
        <f t="shared" ca="1" si="2"/>
        <v>400</v>
      </c>
      <c r="L19" s="7">
        <f t="shared" ca="1" si="3"/>
        <v>800</v>
      </c>
      <c r="M19" s="7">
        <f t="shared" ca="1" si="4"/>
        <v>800</v>
      </c>
      <c r="N19" s="7">
        <f t="shared" ca="1" si="5"/>
        <v>1856</v>
      </c>
    </row>
    <row r="20" spans="1:14" x14ac:dyDescent="0.25">
      <c r="B20" s="1">
        <f ca="1">COUNTIFS('Individual Assignments'!$A:$A, Annual!$A20, 'Individual Assignments'!$D:$D, "F", 'Individual Assignments'!$B:$B, "&gt;="&amp;DataSources!$I$2)</f>
        <v>0</v>
      </c>
      <c r="C20" s="1">
        <f ca="1">COUNTIFS('Individual Assignments'!$A:$A, Annual!$A20, 'Individual Assignments'!$D:$D, "NTM", 'Individual Assignments'!$B:$B, "&gt;="&amp;DataSources!$I$2)</f>
        <v>0</v>
      </c>
      <c r="D20" s="1">
        <f ca="1">COUNTIFS('Individual Assignments'!$A:$A, Annual!$A20, 'Individual Assignments'!$D:$D, "TM", 'Individual Assignments'!$B:$B, "&gt;="&amp;DataSources!$I$2)</f>
        <v>0</v>
      </c>
      <c r="E20" s="1">
        <f ca="1">COUNTIFS('Individual Assignments'!$A:$A, Annual!$A20, 'Individual Assignments'!$D:$D, "PV", 'Individual Assignments'!$B:$B, "&gt;="&amp;DataSources!$I$2)</f>
        <v>0</v>
      </c>
      <c r="F20" s="1">
        <f ca="1">SUMIFS('Individual Assignments'!$E:$E, 'Individual Assignments'!$A:$A, Annual!$A20, 'Individual Assignments'!$D:$D, "docket", 'Individual Assignments'!$B:$B, "&gt;="&amp;DataSources!$I$2)</f>
        <v>0</v>
      </c>
      <c r="G20" s="3"/>
      <c r="H20" s="7">
        <f t="shared" ca="1" si="0"/>
        <v>0</v>
      </c>
      <c r="I20" s="2"/>
      <c r="J20" s="7">
        <f t="shared" ca="1" si="1"/>
        <v>150</v>
      </c>
      <c r="K20" s="7">
        <f t="shared" ca="1" si="2"/>
        <v>400</v>
      </c>
      <c r="L20" s="7">
        <f t="shared" ca="1" si="3"/>
        <v>800</v>
      </c>
      <c r="M20" s="7">
        <f t="shared" ca="1" si="4"/>
        <v>800</v>
      </c>
      <c r="N20" s="7">
        <f t="shared" ca="1" si="5"/>
        <v>1856</v>
      </c>
    </row>
    <row r="21" spans="1:14" x14ac:dyDescent="0.25">
      <c r="A21" s="2"/>
      <c r="B21" s="3"/>
      <c r="C21" s="3"/>
      <c r="D21" s="3"/>
      <c r="E21" s="3"/>
      <c r="F21" s="3"/>
      <c r="G21" s="3"/>
      <c r="H21" s="3"/>
      <c r="I21" s="2"/>
      <c r="J21" s="2"/>
      <c r="K21" s="2"/>
      <c r="L21" s="2"/>
      <c r="M21" s="2"/>
      <c r="N21" s="2"/>
    </row>
  </sheetData>
  <phoneticPr fontId="2"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808D433-4AE4-4834-AD83-87B4978A9E83}">
          <x14:formula1>
            <xm:f>DataSources!$A:$A</xm:f>
          </x14:formula1>
          <xm:sqref>A3:A1048576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4F0B2-D7F0-41A8-B3A8-D729A566E9D8}">
  <dimension ref="A1:E1"/>
  <sheetViews>
    <sheetView workbookViewId="0">
      <selection activeCell="D18" sqref="D18"/>
    </sheetView>
  </sheetViews>
  <sheetFormatPr defaultRowHeight="13.8" x14ac:dyDescent="0.25"/>
  <cols>
    <col min="1" max="1" width="28.21875" style="13" customWidth="1"/>
    <col min="2" max="2" width="13.44140625" style="14" customWidth="1"/>
    <col min="3" max="3" width="32.5546875" style="13" customWidth="1"/>
    <col min="4" max="4" width="23.5546875" style="13" customWidth="1"/>
    <col min="5" max="5" width="14.44140625" style="13" customWidth="1"/>
  </cols>
  <sheetData>
    <row r="1" spans="1:5" s="9" customFormat="1" x14ac:dyDescent="0.25">
      <c r="A1" s="11" t="s">
        <v>0</v>
      </c>
      <c r="B1" s="12" t="s">
        <v>28</v>
      </c>
      <c r="C1" s="11" t="s">
        <v>29</v>
      </c>
      <c r="D1" s="11" t="s">
        <v>27</v>
      </c>
      <c r="E1" s="11" t="s">
        <v>5</v>
      </c>
    </row>
  </sheetData>
  <dataValidations count="1">
    <dataValidation type="date" operator="greaterThan" allowBlank="1" showInputMessage="1" showErrorMessage="1" sqref="B1:B1048576" xr:uid="{5AA2FDFC-BA3E-404E-913D-1047E1879F31}">
      <formula1>43466</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showInputMessage="1" showErrorMessage="1" xr:uid="{1E7000C2-AE58-43E9-9989-9F7AA24232E4}">
          <x14:formula1>
            <xm:f>DataSources!$A:$A</xm:f>
          </x14:formula1>
          <xm:sqref>A1:A1048576</xm:sqref>
        </x14:dataValidation>
        <x14:dataValidation type="list" allowBlank="1" showInputMessage="1" showErrorMessage="1" xr:uid="{91EA1A3E-D13E-4B2B-8718-0154ADDABD81}">
          <x14:formula1>
            <xm:f>DataSources!$C$2:$C$6</xm:f>
          </x14:formula1>
          <xm:sqref>D1:D1048576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AF13A-B9DC-4571-8FF8-155D466F5C2A}">
  <dimension ref="A1:I19"/>
  <sheetViews>
    <sheetView workbookViewId="0">
      <selection activeCell="A20" sqref="A20"/>
    </sheetView>
  </sheetViews>
  <sheetFormatPr defaultRowHeight="13.8" x14ac:dyDescent="0.25"/>
  <cols>
    <col min="1" max="1" width="32.88671875" customWidth="1"/>
    <col min="8" max="8" width="12.5546875" bestFit="1" customWidth="1"/>
  </cols>
  <sheetData>
    <row r="1" spans="1:9" x14ac:dyDescent="0.25">
      <c r="A1" s="4" t="s">
        <v>0</v>
      </c>
      <c r="C1" s="9" t="s">
        <v>27</v>
      </c>
      <c r="I1" s="8"/>
    </row>
    <row r="2" spans="1:9" x14ac:dyDescent="0.25">
      <c r="A2" t="s">
        <v>8</v>
      </c>
      <c r="C2" t="s">
        <v>32</v>
      </c>
      <c r="H2" t="s">
        <v>35</v>
      </c>
      <c r="I2" s="8">
        <f ca="1">TODAY()-365</f>
        <v>45001</v>
      </c>
    </row>
    <row r="3" spans="1:9" x14ac:dyDescent="0.25">
      <c r="A3" t="s">
        <v>9</v>
      </c>
      <c r="C3" t="s">
        <v>31</v>
      </c>
    </row>
    <row r="4" spans="1:9" x14ac:dyDescent="0.25">
      <c r="A4" t="s">
        <v>10</v>
      </c>
      <c r="C4" t="s">
        <v>30</v>
      </c>
    </row>
    <row r="5" spans="1:9" x14ac:dyDescent="0.25">
      <c r="A5" t="s">
        <v>11</v>
      </c>
      <c r="C5" t="s">
        <v>33</v>
      </c>
    </row>
    <row r="6" spans="1:9" x14ac:dyDescent="0.25">
      <c r="A6" t="s">
        <v>12</v>
      </c>
      <c r="C6" t="s">
        <v>2</v>
      </c>
    </row>
    <row r="7" spans="1:9" x14ac:dyDescent="0.25">
      <c r="A7" t="s">
        <v>13</v>
      </c>
    </row>
    <row r="8" spans="1:9" x14ac:dyDescent="0.25">
      <c r="A8" t="s">
        <v>14</v>
      </c>
    </row>
    <row r="9" spans="1:9" x14ac:dyDescent="0.25">
      <c r="A9" t="s">
        <v>15</v>
      </c>
    </row>
    <row r="10" spans="1:9" x14ac:dyDescent="0.25">
      <c r="A10" t="s">
        <v>16</v>
      </c>
    </row>
    <row r="11" spans="1:9" x14ac:dyDescent="0.25">
      <c r="A11" t="s">
        <v>17</v>
      </c>
    </row>
    <row r="12" spans="1:9" x14ac:dyDescent="0.25">
      <c r="A12" t="s">
        <v>18</v>
      </c>
    </row>
    <row r="13" spans="1:9" x14ac:dyDescent="0.25">
      <c r="A13" t="s">
        <v>19</v>
      </c>
    </row>
    <row r="14" spans="1:9" x14ac:dyDescent="0.25">
      <c r="A14" t="s">
        <v>20</v>
      </c>
    </row>
    <row r="15" spans="1:9" x14ac:dyDescent="0.25">
      <c r="A15" t="s">
        <v>21</v>
      </c>
    </row>
    <row r="16" spans="1:9" x14ac:dyDescent="0.25">
      <c r="A16" t="s">
        <v>22</v>
      </c>
    </row>
    <row r="17" spans="1:1" x14ac:dyDescent="0.25">
      <c r="A17" t="s">
        <v>23</v>
      </c>
    </row>
    <row r="18" spans="1:1" x14ac:dyDescent="0.25">
      <c r="A18" t="s">
        <v>24</v>
      </c>
    </row>
    <row r="19" spans="1:1" x14ac:dyDescent="0.25">
      <c r="A19" t="s">
        <v>25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8D2BBD647D8746A7BFCA40473935A7" ma:contentTypeVersion="19" ma:contentTypeDescription="Create a new document." ma:contentTypeScope="" ma:versionID="f25fc68252d1201014be5c5f615c9bbb">
  <xsd:schema xmlns:xsd="http://www.w3.org/2001/XMLSchema" xmlns:xs="http://www.w3.org/2001/XMLSchema" xmlns:p="http://schemas.microsoft.com/office/2006/metadata/properties" xmlns:ns2="4b297e84-8ba0-4527-acdb-3de8c664883d" xmlns:ns3="1487253a-9640-427c-bf28-e3471e214c50" xmlns:ns4="e4664c3e-f049-4574-bd7d-7499d2032cca" targetNamespace="http://schemas.microsoft.com/office/2006/metadata/properties" ma:root="true" ma:fieldsID="b866a50a12c2499f986d8c936abdc9af" ns2:_="" ns3:_="" ns4:_="">
    <xsd:import namespace="4b297e84-8ba0-4527-acdb-3de8c664883d"/>
    <xsd:import namespace="1487253a-9640-427c-bf28-e3471e214c50"/>
    <xsd:import namespace="e4664c3e-f049-4574-bd7d-7499d2032cc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element ref="ns2:FINAL_x003f_" minOccurs="0"/>
                <xsd:element ref="ns2:MediaLengthInSeconds" minOccurs="0"/>
                <xsd:element ref="ns2:MediaServiceObjectDetectorVersions" minOccurs="0"/>
                <xsd:element ref="ns2:lcf76f155ced4ddcb4097134ff3c332f"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297e84-8ba0-4527-acdb-3de8c664883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FINAL_x003f_" ma:index="20" nillable="true" ma:displayName="FINAL?" ma:default="1" ma:internalName="FINAL_x003f_">
      <xsd:simpleType>
        <xsd:restriction base="dms:Boolean"/>
      </xsd:simpleType>
    </xsd:element>
    <xsd:element name="MediaLengthInSeconds" ma:index="21" nillable="true" ma:displayName="Length (seconds)" ma:internalName="MediaLengthInSeconds" ma:readOnly="true">
      <xsd:simpleType>
        <xsd:restriction base="dms:Unknown"/>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d83692-8000-456c-81e0-753272234f01"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487253a-9640-427c-bf28-e3471e214c5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664c3e-f049-4574-bd7d-7499d2032cca"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610a9353-91bd-4460-9539-eb3d53418713}" ma:internalName="TaxCatchAll" ma:showField="CatchAllData" ma:web="437013c0-25c2-4695-b49a-a24423d6cf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A5FEDAF-7E7E-454C-9121-42E440F540C9}"/>
</file>

<file path=customXml/itemProps2.xml><?xml version="1.0" encoding="utf-8"?>
<ds:datastoreItem xmlns:ds="http://schemas.openxmlformats.org/officeDocument/2006/customXml" ds:itemID="{0FED6D26-551F-45B9-906F-0CC04CA15F0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Spreadsheet Description</vt:lpstr>
      <vt:lpstr>Annual</vt:lpstr>
      <vt:lpstr>Individual Assignments</vt:lpstr>
      <vt:lpstr>DataSources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Weinberg, Neil (LARA)</dc:creator>
  <cp:lastModifiedBy>Neil Weinberg</cp:lastModifiedBy>
  <dcterms:created xsi:type="dcterms:W3CDTF">2023-11-07T14:22:35Z</dcterms:created>
  <dcterms:modified xsi:type="dcterms:W3CDTF">2024-03-15T13:22:08Z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2023-11-07T14:22:41Z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26f52cf1-bfe7-4782-adb2-134b7b244999</vt:lpwstr>
  </property>
  <property fmtid="{D5CDD505-2E9C-101B-9397-08002B2CF9AE}" pid="8" name="MSIP_Label_3a2fed65-62e7-46ea-af74-187e0c17143a_ContentBits">
    <vt:lpwstr>0</vt:lpwstr>
  </property>
</Properties>
</file>